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ada87b1a5944b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0b7eaf6ae8f442fe"/>
    <x:sheet xmlns:r="http://schemas.openxmlformats.org/officeDocument/2006/relationships" name="Dashboard" sheetId="2" r:id="R15e062b82ea84502"/>
    <x:sheet xmlns:r="http://schemas.openxmlformats.org/officeDocument/2006/relationships" name="Recruitment_Data" sheetId="3" r:id="Rb25515027919425b"/>
    <x:sheet xmlns:r="http://schemas.openxmlformats.org/officeDocument/2006/relationships" name="Employee_Data" sheetId="4" r:id="R0b81aa0ec6094e89"/>
    <x:sheet xmlns:r="http://schemas.openxmlformats.org/officeDocument/2006/relationships" name="Training_Data" sheetId="5" r:id="Rcbe49ecf874e4b8f"/>
    <x:sheet xmlns:r="http://schemas.openxmlformats.org/officeDocument/2006/relationships" name="Lookup_Tables" sheetId="6" r:id="Rf44da7f6036b40f6"/>
    <x:sheet xmlns:r="http://schemas.openxmlformats.org/officeDocument/2006/relationships" name="Data_Dictionary" sheetId="7" r:id="R6d242f9953464af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yyyy-mm-dd"/>
    <x:numFmt numFmtId="201" formatCode="0"/>
    <x:numFmt numFmtId="202" formatCode="0.0%"/>
    <x:numFmt numFmtId="203" formatCode="0.0"/>
    <x:numFmt numFmtId="204" formatCode="mmm yyyy"/>
  </x:numFmts>
  <x:fonts count="7">
    <x:font>
      <x:sz val="11"/>
      <x:name val="Carlito"/>
    </x:font>
    <x:font>
      <x:b/>
      <x:sz val="18"/>
      <x:color rgb="FFFFFF"/>
      <x:name val="Carlito"/>
    </x:font>
    <x:font>
      <x:b/>
      <x:sz val="12"/>
      <x:color rgb="FFFFFF"/>
      <x:name val="Carlito"/>
    </x:font>
    <x:font>
      <x:b/>
      <x:sz val="11"/>
      <x:color rgb="FFFFFF"/>
      <x:name val="Carlito"/>
    </x:font>
    <x:font>
      <x:i/>
      <x:sz val="11"/>
      <x:color rgb="1F2937"/>
      <x:name val="Carlito"/>
    </x:font>
    <x:font>
      <x:b/>
      <x:sz val="10"/>
      <x:color rgb="FFFFFF"/>
      <x:name val="Carlito"/>
    </x:font>
    <x:font>
      <x:b/>
      <x:sz val="16"/>
      <x:color rgb="1F2937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1F2937"/>
      </x:patternFill>
    </x:fill>
    <x:fill>
      <x:patternFill patternType="solid">
        <x:fgColor rgb="0F766E"/>
      </x:patternFill>
    </x:fill>
    <x:fill>
      <x:patternFill patternType="solid">
        <x:fgColor rgb="374151"/>
      </x:patternFill>
    </x:fill>
    <x:fill>
      <x:patternFill patternType="solid">
        <x:fgColor rgb="F3F4F6"/>
      </x:patternFill>
    </x:fill>
    <x:fill>
      <x:patternFill patternType="solid">
        <x:fgColor rgb="DBEAFE"/>
      </x:patternFill>
    </x:fill>
  </x:fills>
  <x:borders count="2">
    <x:border/>
    <x:border/>
  </x:borders>
  <x:cellStyleXfs count="1">
    <x:xf numFmtId="0" fontId="0" fillId="0" borderId="0"/>
  </x:cellStyleXfs>
  <x:cellXfs count="7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wrapText="1"/>
    </x:xf>
    <x:xf numFmtId="0" fontId="5" fillId="2" borderId="0" xfId="0" applyNumberFormat="1" applyFont="1" applyFill="1" applyBorder="1" applyAlignment="1">
      <x:alignment horizontal="center" wrapText="1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wrapText="1"/>
    </x:xf>
    <x:xf numFmtId="0" fontId="5" fillId="2" borderId="1" xfId="0" applyNumberFormat="1" applyFont="1" applyFill="1" applyBorder="1" applyAlignment="1">
      <x:alignment horizontal="center" wrapText="1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center"/>
    </x:xf>
    <x:xf numFmtId="0" fontId="6" fillId="6" borderId="1" xfId="0" applyNumberFormat="1" applyFont="1" applyFill="1" applyBorder="1" applyAlignment="1">
      <x:alignment horizontal="center" vertical="center"/>
    </x:xf>
    <x:xf numFmtId="203" fontId="6" fillId="6" borderId="0" xfId="0" applyNumberFormat="1" applyFont="1" applyFill="1" applyBorder="1" applyAlignment="1">
      <x:alignment horizontal="center" vertical="center"/>
    </x:xf>
    <x:xf numFmtId="203" fontId="6" fillId="6" borderId="1" xfId="0" applyNumberFormat="1" applyFont="1" applyFill="1" applyBorder="1" applyAlignment="1">
      <x:alignment horizontal="center" vertical="center"/>
    </x:xf>
    <x:xf numFmtId="202" fontId="6" fillId="6" borderId="0" xfId="0" applyNumberFormat="1" applyFont="1" applyFill="1" applyBorder="1" applyAlignment="1">
      <x:alignment horizontal="center" vertical="center"/>
    </x:xf>
    <x:xf numFmtId="202" fontId="6" fillId="6" borderId="1" xfId="0" applyNumberFormat="1" applyFont="1" applyFill="1" applyBorder="1" applyAlignment="1">
      <x:alignment horizontal="center" vertical="center"/>
    </x:xf>
    <x:xf numFmtId="202" fontId="5" fillId="2" borderId="0" xfId="0" applyNumberFormat="1" applyFont="1" applyFill="1" applyBorder="1" applyAlignment="1">
      <x:alignment horizontal="center" vertical="center" wrapText="1"/>
    </x:xf>
    <x:xf numFmtId="202" fontId="5" fillId="2" borderId="1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203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  <x:dxfs count="2">
    <x:dxf>
      <x:fill>
        <x:patternFill patternType="solid">
          <x:bgColor rgb="FEE2E2"/>
        </x:patternFill>
      </x:fill>
    </x:dxf>
    <x:dxf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e28a5e723894a21" /><Relationship Type="http://schemas.openxmlformats.org/officeDocument/2006/relationships/theme" Target="/xl/theme/theme1.xml" Id="Rab04f39b76114011" /><Relationship Type="http://schemas.openxmlformats.org/officeDocument/2006/relationships/sharedStrings" Target="/xl/sharedStrings.xml" Id="R854c361dfe37441b" /><Relationship Type="http://schemas.openxmlformats.org/officeDocument/2006/relationships/worksheet" Target="/xl/worksheets/sheet1.xml" Id="R0b7eaf6ae8f442fe" /><Relationship Type="http://schemas.openxmlformats.org/officeDocument/2006/relationships/worksheet" Target="/xl/worksheets/sheet2.xml" Id="R15e062b82ea84502" /><Relationship Type="http://schemas.openxmlformats.org/officeDocument/2006/relationships/worksheet" Target="/xl/worksheets/sheet3.xml" Id="Rb25515027919425b" /><Relationship Type="http://schemas.openxmlformats.org/officeDocument/2006/relationships/worksheet" Target="/xl/worksheets/sheet4.xml" Id="R0b81aa0ec6094e89" /><Relationship Type="http://schemas.openxmlformats.org/officeDocument/2006/relationships/worksheet" Target="/xl/worksheets/sheet5.xml" Id="Rcbe49ecf874e4b8f" /><Relationship Type="http://schemas.openxmlformats.org/officeDocument/2006/relationships/worksheet" Target="/xl/worksheets/sheet6.xml" Id="Rf44da7f6036b40f6" /><Relationship Type="http://schemas.openxmlformats.org/officeDocument/2006/relationships/worksheet" Target="/xl/worksheets/sheet7.xml" Id="R6d242f9953464af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abfcd172cec4e7b" /><Relationship Type="http://schemas.openxmlformats.org/officeDocument/2006/relationships/chart" Target="/xl/drawings/charts/chart2.xml" Id="Rd1ce5298a70b4ccb" /><Relationship Type="http://schemas.openxmlformats.org/officeDocument/2006/relationships/chart" Target="/xl/drawings/charts/chart3.xml" Id="R4a3d9b53b2f24f79" /><Relationship Type="http://schemas.openxmlformats.org/officeDocument/2006/relationships/chart" Target="/xl/drawings/charts/chart4.xml" Id="R7b01e78f69a044e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Active Headcount by Department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Active Headcount</c:v>
          </c:tx>
          <c:cat>
            <c:strRef>
              <c:f>'Dashboard'!$A$11:$A$17</c:f>
              <c:strCache>
                <c:ptCount val="0"/>
              </c:strCache>
            </c:strRef>
          </c:cat>
          <c:val>
            <c:numRef>
              <c:f>'Dashboard'!$B$11:$B$17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Recruitment Funnel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Count</c:v>
          </c:tx>
          <c:cat>
            <c:strRef>
              <c:f>'Dashboard'!$F$11:$F$17</c:f>
              <c:strCache>
                <c:ptCount val="0"/>
              </c:strCache>
            </c:strRef>
          </c:cat>
          <c:val>
            <c:numRef>
              <c:f>'Dashboard'!$G$11:$G$17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Monthly Hires vs Exits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Hires</c:v>
          </c:tx>
          <c:cat>
            <c:strRef>
              <c:f>'Dashboard'!$A$21:$A$32</c:f>
              <c:strCache>
                <c:ptCount val="0"/>
              </c:strCache>
            </c:strRef>
          </c:cat>
          <c:val>
            <c:numRef>
              <c:f>'Dashboard'!$B$21:$B$32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Exits</c:v>
          </c:tx>
          <c:cat>
            <c:strRef>
              <c:f>'Dashboard'!$A$21:$A$32</c:f>
              <c:strCache>
                <c:ptCount val="0"/>
              </c:strCache>
            </c:strRef>
          </c:cat>
          <c:val>
            <c:numRef>
              <c:f>'Dashboard'!$C$21:$C$32</c:f>
              <c:numCache>
                <c:formatCode/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Training Completion by Department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Training Completion</c:v>
          </c:tx>
          <c:cat>
            <c:strRef>
              <c:f>'Dashboard'!$I$21:$I$27</c:f>
              <c:strCache>
                <c:ptCount val="0"/>
              </c:strCache>
            </c:strRef>
          </c:cat>
          <c:val>
            <c:numRef>
              <c:f>'Dashboard'!$J$21:$J$27</c:f>
              <c:numCache>
                <c:formatCode>0.0%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12</xdr:col>
      <xdr:colOff>0</xdr:colOff>
      <xdr:row>2</xdr:row>
      <xdr:rowOff>0</xdr:rowOff>
    </xdr:from>
    <xdr:to>
      <xdr:col>20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abfcd172cec4e7b"/>
        </a:graphicData>
      </a:graphic>
    </xdr:graphicFrame>
    <xdr:clientData/>
  </xdr:twoCellAnchor>
  <xdr:twoCellAnchor>
    <xdr:from>
      <xdr:col>12</xdr:col>
      <xdr:colOff>0</xdr:colOff>
      <xdr:row>19</xdr:row>
      <xdr:rowOff>0</xdr:rowOff>
    </xdr:from>
    <xdr:to>
      <xdr:col>20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1ce5298a70b4ccb"/>
        </a:graphicData>
      </a:graphic>
    </xdr:graphicFrame>
    <xdr:clientData/>
  </xdr:twoCellAnchor>
  <xdr:twoCellAnchor>
    <xdr:from>
      <xdr:col>20</xdr:col>
      <xdr:colOff>0</xdr:colOff>
      <xdr:row>2</xdr:row>
      <xdr:rowOff>0</xdr:rowOff>
    </xdr:from>
    <xdr:to>
      <xdr:col>28</xdr:col>
      <xdr:colOff>0</xdr:colOff>
      <xdr:row>18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a3d9b53b2f24f79"/>
        </a:graphicData>
      </a:graphic>
    </xdr:graphicFrame>
    <xdr:clientData/>
  </xdr:twoCellAnchor>
  <xdr:twoCellAnchor>
    <xdr:from>
      <xdr:col>20</xdr:col>
      <xdr:colOff>0</xdr:colOff>
      <xdr:row>19</xdr:row>
      <xdr:rowOff>0</xdr:rowOff>
    </xdr:from>
    <xdr:to>
      <xdr:col>28</xdr:col>
      <xdr:colOff>0</xdr:colOff>
      <xdr:row>35</xdr:row>
      <xdr:rowOff>0</xdr:rowOff>
    </xdr:to>
    <xdr:graphicFrame macro="">
      <xdr:nvGraphicFramePr>
        <xdr:cNvPr id="4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b01e78f69a044e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ecruitmentTable" displayName="RecruitmentTable" ref="A1:S81" headerRowCount="1">
  <x:tableColumns count="19">
    <x:tableColumn id="1" name="Job ID"/>
    <x:tableColumn id="2" name="Department"/>
    <x:tableColumn id="3" name="Position"/>
    <x:tableColumn id="4" name="Level"/>
    <x:tableColumn id="5" name="Hiring Manager"/>
    <x:tableColumn id="6" name="Job Open Date"/>
    <x:tableColumn id="7" name="Applicants"/>
    <x:tableColumn id="8" name="Screened"/>
    <x:tableColumn id="9" name="Interviewed"/>
    <x:tableColumn id="10" name="Final Interview"/>
    <x:tableColumn id="11" name="Offer Sent"/>
    <x:tableColumn id="12" name="Offer Accepted"/>
    <x:tableColumn id="13" name="Hired"/>
    <x:tableColumn id="14" name="Hire Date"/>
    <x:tableColumn id="15" name="Source"/>
    <x:tableColumn id="16" name="Status"/>
    <x:tableColumn id="17" name="Time to Hire"/>
    <x:tableColumn id="18" name="Funnel Conversion"/>
    <x:tableColumn id="19" name="Offer Acceptance Rate"/>
  </x:tableColumns>
  <x:tableStyleInfo name="TableStyleMedium2" showRowStripes="1"/>
</x:table>
</file>

<file path=xl/tables/table2.xml><?xml version="1.0" encoding="utf-8"?>
<x:table xmlns:x="http://schemas.openxmlformats.org/spreadsheetml/2006/main" id="2" name="EmployeeTable" displayName="EmployeeTable" ref="A1:M251" headerRowCount="1">
  <x:tableColumns count="13">
    <x:tableColumn id="1" name="Employee ID"/>
    <x:tableColumn id="2" name="Employee Name"/>
    <x:tableColumn id="3" name="Department"/>
    <x:tableColumn id="4" name="Role"/>
    <x:tableColumn id="5" name="Level"/>
    <x:tableColumn id="6" name="Join Date"/>
    <x:tableColumn id="7" name="Exit Date"/>
    <x:tableColumn id="8" name="Employment Status"/>
    <x:tableColumn id="9" name="Employment Type"/>
    <x:tableColumn id="10" name="Exit Reason"/>
    <x:tableColumn id="11" name="Location"/>
    <x:tableColumn id="12" name="Gender"/>
    <x:tableColumn id="13" name="Tenure Months"/>
  </x:tableColumns>
  <x:tableStyleInfo name="TableStyleMedium2" showRowStripes="1"/>
</x:table>
</file>

<file path=xl/tables/table3.xml><?xml version="1.0" encoding="utf-8"?>
<x:table xmlns:x="http://schemas.openxmlformats.org/spreadsheetml/2006/main" id="3" name="TrainingTable" displayName="TrainingTable" ref="A1:J361" headerRowCount="1">
  <x:tableColumns count="10">
    <x:tableColumn id="1" name="Training ID"/>
    <x:tableColumn id="2" name="Employee ID"/>
    <x:tableColumn id="3" name="Department"/>
    <x:tableColumn id="4" name="Training Name"/>
    <x:tableColumn id="5" name="Training Type"/>
    <x:tableColumn id="6" name="Assigned Date"/>
    <x:tableColumn id="7" name="Completion Date"/>
    <x:tableColumn id="8" name="Status"/>
    <x:tableColumn id="9" name="Score"/>
    <x:tableColumn id="10" name="Completion Day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082f99fdef804e45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2ca5053c4dab40cf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8ea3c4c2449e4262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637e15080d9d4870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8" hidden="0" customWidth="1"/>
    <x:col min="3" max="3" width="28" hidden="0" customWidth="1"/>
    <x:col min="4" max="4" width="28" hidden="0" customWidth="1"/>
    <x:col min="5" max="5" width="28" hidden="0" customWidth="1"/>
    <x:col min="6" max="6" width="28" hidden="0" customWidth="1"/>
    <x:col min="7" max="7" width="28" hidden="0" customWidth="1"/>
    <x:col min="8" max="8" width="28" hidden="0" customWidth="1"/>
  </x:cols>
  <x:sheetData>
    <x:row r="1" ht="34" customHeight="1">
      <x:c r="A1" s="5" t="str">
        <x:v>HR Recruitment &amp; Workforce Analytics Dashboard</x:v>
      </x:c>
    </x:row>
    <x:row r="3">
      <x:c r="A3" s="13" t="str">
        <x:v>Purpose</x:v>
      </x:c>
    </x:row>
    <x:row r="4">
      <x:c r="A4" s="18" t="str">
        <x:v>This workbook is a synthetic portfolio project created to demonstrate HR reporting, Excel dashboarding, and people analytics skills.</x:v>
      </x:c>
      <x:c r="B4" s="18"/>
      <x:c r="C4" s="18"/>
      <x:c r="D4" s="18"/>
      <x:c r="E4" s="18"/>
      <x:c r="F4" s="18"/>
      <x:c r="G4" s="18"/>
      <x:c r="H4" s="18"/>
    </x:row>
    <x:row r="5">
      <x:c r="A5" s="18" t="str">
        <x:v>It uses fictional 2025 HR data for a mid-sized digital agency and includes recruitment, employee, and training datasets.</x:v>
      </x:c>
      <x:c r="B5" s="18"/>
      <x:c r="C5" s="18"/>
      <x:c r="D5" s="18"/>
      <x:c r="E5" s="18"/>
      <x:c r="F5" s="18"/>
      <x:c r="G5" s="18"/>
      <x:c r="H5" s="18"/>
    </x:row>
    <x:row r="6">
      <x:c r="A6" s="18" t="str">
        <x:v>The dashboard answers practical HR questions: hiring funnel performance, time-to-hire, headcount by department, turnover, and training completion.</x:v>
      </x:c>
      <x:c r="B6" s="18"/>
      <x:c r="C6" s="18"/>
      <x:c r="D6" s="18"/>
      <x:c r="E6" s="18"/>
      <x:c r="F6" s="18"/>
      <x:c r="G6" s="18"/>
      <x:c r="H6" s="18"/>
    </x:row>
    <x:row r="7">
      <x:c r="A7" s="18" t="str">
        <x:v>Data disclaimer: all data is synthetic and fictional. It should not be interpreted as real company or personal data.</x:v>
      </x:c>
      <x:c r="B7" s="18"/>
      <x:c r="C7" s="18"/>
      <x:c r="D7" s="18"/>
      <x:c r="E7" s="18"/>
      <x:c r="F7" s="18"/>
      <x:c r="G7" s="18"/>
      <x:c r="H7" s="18"/>
    </x:row>
    <x:row r="8">
      <x:c r="A8" s="18" t="str">
        <x:v>Recommended portfolio positioning: Remote HR Operations | Talent Acquisition | HR Reporting | People Analytics Assistant</x:v>
      </x:c>
      <x:c r="B8" s="18"/>
      <x:c r="C8" s="18"/>
      <x:c r="D8" s="18"/>
      <x:c r="E8" s="18"/>
      <x:c r="F8" s="18"/>
      <x:c r="G8" s="18"/>
      <x:c r="H8" s="18"/>
    </x:row>
    <x:row r="10">
      <x:c r="A10" s="13" t="str">
        <x:v>Workbook Structure</x:v>
      </x:c>
    </x:row>
    <x:row r="11">
      <x:c r="A11" s="24" t="str">
        <x:v>Sheet</x:v>
      </x:c>
      <x:c r="B11" s="24" t="str">
        <x:v>Purpose</x:v>
      </x:c>
      <x:c r="C11" s="24" t="str">
        <x:v>Notes</x:v>
      </x:c>
    </x:row>
    <x:row r="12">
      <x:c r="A12" s="18" t="str">
        <x:v>Dashboard</x:v>
      </x:c>
      <x:c r="B12" s="18" t="str">
        <x:v>Executive summary of KPIs and visual analysis</x:v>
      </x:c>
      <x:c r="C12" s="18" t="str">
        <x:v>Main portfolio screenshot/export target</x:v>
      </x:c>
    </x:row>
    <x:row r="13">
      <x:c r="A13" s="18" t="str">
        <x:v>Recruitment_Data</x:v>
      </x:c>
      <x:c r="B13" s="18" t="str">
        <x:v>Fictional requisition-level recruitment dataset</x:v>
      </x:c>
      <x:c r="C13" s="18" t="str">
        <x:v>Includes funnel stages and time-to-hire formulas</x:v>
      </x:c>
    </x:row>
    <x:row r="14">
      <x:c r="A14" s="18" t="str">
        <x:v>Employee_Data</x:v>
      </x:c>
      <x:c r="B14" s="18" t="str">
        <x:v>Fictional employee roster and turnover data</x:v>
      </x:c>
      <x:c r="C14" s="18" t="str">
        <x:v>Includes tenure formula</x:v>
      </x:c>
    </x:row>
    <x:row r="15">
      <x:c r="A15" s="18" t="str">
        <x:v>Training_Data</x:v>
      </x:c>
      <x:c r="B15" s="18" t="str">
        <x:v>Fictional employee training completion dataset</x:v>
      </x:c>
      <x:c r="C15" s="18" t="str">
        <x:v>Includes completion days formula</x:v>
      </x:c>
    </x:row>
    <x:row r="16">
      <x:c r="A16" s="18" t="str">
        <x:v>Lookup_Tables</x:v>
      </x:c>
      <x:c r="B16" s="18" t="str">
        <x:v>Categories used for validation and analysis</x:v>
      </x:c>
      <x:c r="C16" s="18" t="str">
        <x:v>Useful for clean data entry</x:v>
      </x:c>
    </x:row>
    <x:row r="17">
      <x:c r="A17" s="18" t="str">
        <x:v>Data_Dictionary</x:v>
      </x:c>
      <x:c r="B17" s="18" t="str">
        <x:v>Column definitions</x:v>
      </x:c>
      <x:c r="C17" s="18" t="str">
        <x:v>Shows documentation discipline</x:v>
      </x:c>
    </x:row>
    <x:row r="18">
      <x:c r="A18" s="18" t="str">
        <x:v>README</x:v>
      </x:c>
      <x:c r="B18" s="18" t="str">
        <x:v>Project explanation</x:v>
      </x:c>
      <x:c r="C18" s="18" t="str">
        <x:v>Can be shared with recruiters</x:v>
      </x:c>
    </x:row>
    <x:row r="20">
      <x:c r="A20" s="13" t="str">
        <x:v>Skills Demonstrated</x:v>
      </x:c>
    </x:row>
    <x:row r="21">
      <x:c r="A21" s="24" t="str">
        <x:v>Skill Area</x:v>
      </x:c>
      <x:c r="B21" s="24" t="str">
        <x:v>Examples</x:v>
      </x:c>
    </x:row>
    <x:row r="22">
      <x:c r="A22" s="18" t="str">
        <x:v>HR Analytics</x:v>
      </x:c>
      <x:c r="B22" s="18" t="str">
        <x:v>Recruitment funnel, time-to-hire, turnover, headcount, training completion</x:v>
      </x:c>
    </x:row>
    <x:row r="23">
      <x:c r="A23" s="18" t="str">
        <x:v>Excel Reporting</x:v>
      </x:c>
      <x:c r="B23" s="18" t="str">
        <x:v>Structured tables, formulas, Pivot-friendly data, dashboard layout</x:v>
      </x:c>
    </x:row>
    <x:row r="24">
      <x:c r="A24" s="18" t="str">
        <x:v>Data Cleaning</x:v>
      </x:c>
      <x:c r="B24" s="18" t="str">
        <x:v>Normalized lookup categories and documented fields</x:v>
      </x:c>
    </x:row>
    <x:row r="25">
      <x:c r="A25" s="18" t="str">
        <x:v>Business Communication</x:v>
      </x:c>
      <x:c r="B25" s="18" t="str">
        <x:v>KPI cards, visual summaries, and clear interpretation areas</x:v>
      </x:c>
    </x:row>
    <x:row r="26">
      <x:c r="A26" s="18" t="str">
        <x:v>Remote Work Readiness</x:v>
      </x:c>
      <x:c r="B26" s="18" t="str">
        <x:v>Spreadsheet-based reporting deliverable that can be shared asynchronously</x:v>
      </x:c>
    </x:row>
    <x:row r="27">
      <x:c r="A27" s="18" t="str">
        <x:v>Recruitment Knowledge</x:v>
      </x:c>
      <x:c r="B27" s="18" t="str">
        <x:v>Candidate pipeline, sources, hiring stages, and requisition status</x:v>
      </x:c>
    </x:row>
    <x:row r="28">
      <x:c r="A28" s="18" t="str">
        <x:v>People Operations</x:v>
      </x:c>
      <x:c r="B28" s="18" t="str">
        <x:v>Employee roster, employee status, employment type, training tracking</x:v>
      </x:c>
    </x:row>
    <x:row r="29">
      <x:c r="A29" s="18" t="str">
        <x:v>Portfolio Honesty</x:v>
      </x:c>
      <x:c r="B29" s="18" t="str">
        <x:v>Synthetic data disclaimer included</x:v>
      </x:c>
    </x:row>
    <x:row r="30">
      <x:c r="A30" s="18" t="str">
        <x:v>Next Upgrade</x:v>
      </x:c>
      <x:c r="B30" s="18" t="str">
        <x:v>Import this dataset into Power BI and rebuild the same dashboard</x:v>
      </x:c>
    </x:row>
    <x:row r="31">
      <x:c r="A31" s="18" t="str">
        <x:v>Interview Use</x:v>
      </x:c>
      <x:c r="B31" s="18" t="str">
        <x:v>Explain HR logic, formulas, and what each KPI means</x:v>
      </x:c>
    </x:row>
  </x:sheetData>
  <x:mergeCells>
    <x:mergeCell ref="A1:H1"/>
    <x:mergeCell ref="A3:H3"/>
    <x:mergeCell ref="A10:H10"/>
    <x:mergeCell ref="A20:H20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  <x:col min="16" max="16" width="18" hidden="0" customWidth="1"/>
    <x:col min="17" max="17" width="18" hidden="0" customWidth="1"/>
    <x:col min="18" max="18" width="18" hidden="0" customWidth="1"/>
    <x:col min="19" max="19" width="18" hidden="0" customWidth="1"/>
    <x:col min="20" max="20" width="18" hidden="0" customWidth="1"/>
    <x:col min="21" max="21" width="18" hidden="0" customWidth="1"/>
    <x:col min="22" max="22" width="18" hidden="0" customWidth="1"/>
    <x:col min="23" max="23" width="18" hidden="0" customWidth="1"/>
    <x:col min="24" max="24" width="18" hidden="0" customWidth="1"/>
    <x:col min="25" max="25" width="18" hidden="0" customWidth="1"/>
    <x:col min="26" max="26" width="18" hidden="0" customWidth="1"/>
    <x:col min="27" max="27" width="18" hidden="0" customWidth="1"/>
    <x:col min="28" max="28" width="18" hidden="0" customWidth="1"/>
  </x:cols>
  <x:sheetData>
    <x:row r="1" ht="36" customHeight="1">
      <x:c r="A1" s="5" t="str">
        <x:v>HR Recruitment &amp; Workforce Analytics Dashboard</x:v>
      </x:c>
    </x:row>
    <x:row r="2">
      <x:c r="A2" s="38" t="str">
        <x:v>Synthetic 2025 HR portfolio project | Fictional data | Built to demonstrate HR reporting, Excel analytics, and dashboard presentation</x:v>
      </x:c>
    </x:row>
    <x:row r="4" ht="24" customHeight="1">
      <x:c r="A4" s="45" t="str">
        <x:v>Total Employees</x:v>
      </x:c>
      <x:c r="B4" s="53" t="n">
        <x:f>COUNTA(EmployeeTable[Employee ID])</x:f>
        <x:v>250</x:v>
      </x:c>
      <x:c r="C4" s="45" t="str">
        <x:v>Active Headcount</x:v>
      </x:c>
      <x:c r="D4" s="53" t="n">
        <x:f>COUNTIF(EmployeeTable[Employment Status],"Active")</x:f>
        <x:v>217</x:v>
      </x:c>
      <x:c r="E4" s="45" t="str">
        <x:v>New Hires</x:v>
      </x:c>
      <x:c r="F4" s="53" t="n">
        <x:f>COUNTIFS(EmployeeTable[Join Date],"&gt;="&amp;DATE(2025,1,1),EmployeeTable[Join Date],"&lt;="&amp;DATE(2025,12,31))</x:f>
        <x:v>47</x:v>
      </x:c>
      <x:c r="G4" s="45" t="str">
        <x:v>Open Roles</x:v>
      </x:c>
      <x:c r="H4" s="53" t="n">
        <x:f>COUNTIF(RecruitmentTable[Status],"Open")</x:f>
        <x:v>13</x:v>
      </x:c>
      <x:c r="I4" s="45" t="str">
        <x:v>Avg Time-to-Hire</x:v>
      </x:c>
      <x:c r="J4" s="58" t="n">
        <x:f>IFERROR(SUMIF(RecruitmentTable[Time to Hire],"&gt;0",RecruitmentTable[Time to Hire])/COUNTIF(RecruitmentTable[Time to Hire],"&gt;0"),0)</x:f>
        <x:v>43.94827586206897</x:v>
      </x:c>
      <x:c r="K4" s="45" t="str">
        <x:v>Turnover Rate</x:v>
      </x:c>
      <x:c r="L4" s="60" t="n">
        <x:f>IFERROR(COUNTIF(EmployeeTable[Employment Status],"Exited")/AVERAGE(COUNTA(EmployeeTable[Employee ID]),COUNTIF(EmployeeTable[Employment Status],"Active")),0)</x:f>
        <x:v>0.14132762312633834</x:v>
      </x:c>
    </x:row>
    <x:row r="5" ht="24" customHeight="1"/>
    <x:row r="6" ht="24" customHeight="1"/>
    <x:row r="7" ht="24" customHeight="1">
      <x:c r="A7" s="45" t="str">
        <x:v>Training Completion</x:v>
      </x:c>
      <x:c r="B7" s="60" t="n">
        <x:f>IFERROR(COUNTIF(TrainingTable[Status],"Completed")/COUNTA(TrainingTable[Training ID]),0)</x:f>
        <x:v>0.7666666666666667</x:v>
      </x:c>
      <x:c r="C7" s="62" t="str">
        <x:v>Offer Acceptance</x:v>
      </x:c>
      <x:c r="D7" s="60" t="n">
        <x:f>IFERROR(SUM(RecruitmentTable[Offer Accepted])/SUM(RecruitmentTable[Offer Sent]),0)</x:f>
        <x:v>0.5448717948717948</x:v>
      </x:c>
    </x:row>
    <x:row r="10">
      <x:c r="A10" s="24" t="str">
        <x:v>Department</x:v>
      </x:c>
      <x:c r="B10" s="24" t="str">
        <x:v>Active Headcount</x:v>
      </x:c>
      <x:c r="C10" s="24" t="str">
        <x:v>Hires</x:v>
      </x:c>
      <x:c r="D10" s="24" t="str">
        <x:v>Avg Time-to-Hire</x:v>
      </x:c>
      <x:c r="E10" s="18"/>
      <x:c r="F10" s="24" t="str">
        <x:v>Recruitment Stage</x:v>
      </x:c>
      <x:c r="G10" s="24" t="str">
        <x:v>Count</x:v>
      </x:c>
      <x:c r="H10" s="24" t="str">
        <x:v>Stage Conversion</x:v>
      </x:c>
      <x:c r="I10" s="18"/>
      <x:c r="J10" s="18"/>
    </x:row>
    <x:row r="11">
      <x:c r="A11" s="18" t="str">
        <x:v>HR</x:v>
      </x:c>
      <x:c r="B11" s="18" t="n">
        <x:f>COUNTIFS(EmployeeTable[Department],A11,EmployeeTable[Employment Status],"Active")</x:f>
        <x:v>14</x:v>
      </x:c>
      <x:c r="C11" s="18" t="n">
        <x:f>SUMIFS(RecruitmentTable[Hired],RecruitmentTable[Department],A11)</x:f>
        <x:v>8</x:v>
      </x:c>
      <x:c r="D11" s="68" t="n">
        <x:f>IFERROR(SUMIFS(RecruitmentTable[Time to Hire],RecruitmentTable[Department],A11,RecruitmentTable[Hired],1)/COUNTIFS(RecruitmentTable[Department],A11,RecruitmentTable[Hired],1),0)</x:f>
        <x:v>38.125</x:v>
      </x:c>
      <x:c r="E11" s="18"/>
      <x:c r="F11" s="18" t="str">
        <x:v>Applicants</x:v>
      </x:c>
      <x:c r="G11" s="18" t="n">
        <x:f>SUM(RecruitmentTable[Applicants])</x:f>
        <x:v>8785</x:v>
      </x:c>
      <x:c r="H11" s="69" t="n">
        <x:f>1</x:f>
        <x:v>1</x:v>
      </x:c>
      <x:c r="I11" s="18"/>
      <x:c r="J11" s="18"/>
    </x:row>
    <x:row r="12">
      <x:c r="A12" s="18" t="str">
        <x:v>Finance</x:v>
      </x:c>
      <x:c r="B12" s="18" t="n">
        <x:f>COUNTIFS(EmployeeTable[Department],A12,EmployeeTable[Employment Status],"Active")</x:f>
        <x:v>27</x:v>
      </x:c>
      <x:c r="C12" s="18" t="n">
        <x:f>SUMIFS(RecruitmentTable[Hired],RecruitmentTable[Department],A12)</x:f>
        <x:v>12</x:v>
      </x:c>
      <x:c r="D12" s="68" t="n">
        <x:f>IFERROR(SUMIFS(RecruitmentTable[Time to Hire],RecruitmentTable[Department],A12,RecruitmentTable[Hired],1)/COUNTIFS(RecruitmentTable[Department],A12,RecruitmentTable[Hired],1),0)</x:f>
        <x:v>41.166666666666664</x:v>
      </x:c>
      <x:c r="E12" s="18"/>
      <x:c r="F12" s="18" t="str">
        <x:v>Screened</x:v>
      </x:c>
      <x:c r="G12" s="18" t="n">
        <x:f>SUM(RecruitmentTable[Screened])</x:f>
        <x:v>3910</x:v>
      </x:c>
      <x:c r="H12" s="69" t="n">
        <x:f>IFERROR(G12/G11,0)</x:f>
        <x:v>0.44507683551508254</x:v>
      </x:c>
      <x:c r="I12" s="18"/>
      <x:c r="J12" s="18"/>
    </x:row>
    <x:row r="13">
      <x:c r="A13" s="18" t="str">
        <x:v>Creative</x:v>
      </x:c>
      <x:c r="B13" s="18" t="n">
        <x:f>COUNTIFS(EmployeeTable[Department],A13,EmployeeTable[Employment Status],"Active")</x:f>
        <x:v>45</x:v>
      </x:c>
      <x:c r="C13" s="18" t="n">
        <x:f>SUMIFS(RecruitmentTable[Hired],RecruitmentTable[Department],A13)</x:f>
        <x:v>10</x:v>
      </x:c>
      <x:c r="D13" s="68" t="n">
        <x:f>IFERROR(SUMIFS(RecruitmentTable[Time to Hire],RecruitmentTable[Department],A13,RecruitmentTable[Hired],1)/COUNTIFS(RecruitmentTable[Department],A13,RecruitmentTable[Hired],1),0)</x:f>
        <x:v>44.6</x:v>
      </x:c>
      <x:c r="E13" s="18"/>
      <x:c r="F13" s="18" t="str">
        <x:v>Interviewed</x:v>
      </x:c>
      <x:c r="G13" s="18" t="n">
        <x:f>SUM(RecruitmentTable[Interviewed])</x:f>
        <x:v>1181</x:v>
      </x:c>
      <x:c r="H13" s="69" t="n">
        <x:f>IFERROR(G13/G12,0)</x:f>
        <x:v>0.3020460358056266</x:v>
      </x:c>
      <x:c r="I13" s="18"/>
      <x:c r="J13" s="18"/>
    </x:row>
    <x:row r="14">
      <x:c r="A14" s="18" t="str">
        <x:v>Account Management</x:v>
      </x:c>
      <x:c r="B14" s="18" t="n">
        <x:f>COUNTIFS(EmployeeTable[Department],A14,EmployeeTable[Employment Status],"Active")</x:f>
        <x:v>55</x:v>
      </x:c>
      <x:c r="C14" s="18" t="n">
        <x:f>SUMIFS(RecruitmentTable[Hired],RecruitmentTable[Department],A14)</x:f>
        <x:v>7</x:v>
      </x:c>
      <x:c r="D14" s="68" t="n">
        <x:f>IFERROR(SUMIFS(RecruitmentTable[Time to Hire],RecruitmentTable[Department],A14,RecruitmentTable[Hired],1)/COUNTIFS(RecruitmentTable[Department],A14,RecruitmentTable[Hired],1),0)</x:f>
        <x:v>51.285714285714285</x:v>
      </x:c>
      <x:c r="E14" s="18"/>
      <x:c r="F14" s="18" t="str">
        <x:v>Final Interview</x:v>
      </x:c>
      <x:c r="G14" s="18" t="n">
        <x:f>SUM(RecruitmentTable[Final Interview])</x:f>
        <x:v>356</x:v>
      </x:c>
      <x:c r="H14" s="69" t="n">
        <x:f>IFERROR(G14/G13,0)</x:f>
        <x:v>0.30143945808636746</x:v>
      </x:c>
      <x:c r="I14" s="18"/>
      <x:c r="J14" s="18"/>
    </x:row>
    <x:row r="15">
      <x:c r="A15" s="18" t="str">
        <x:v>IT</x:v>
      </x:c>
      <x:c r="B15" s="18" t="n">
        <x:f>COUNTIFS(EmployeeTable[Department],A15,EmployeeTable[Employment Status],"Active")</x:f>
        <x:v>28</x:v>
      </x:c>
      <x:c r="C15" s="18" t="n">
        <x:f>SUMIFS(RecruitmentTable[Hired],RecruitmentTable[Department],A15)</x:f>
        <x:v>6</x:v>
      </x:c>
      <x:c r="D15" s="68" t="n">
        <x:f>IFERROR(SUMIFS(RecruitmentTable[Time to Hire],RecruitmentTable[Department],A15,RecruitmentTable[Hired],1)/COUNTIFS(RecruitmentTable[Department],A15,RecruitmentTable[Hired],1),0)</x:f>
        <x:v>49.5</x:v>
      </x:c>
      <x:c r="E15" s="18"/>
      <x:c r="F15" s="18" t="str">
        <x:v>Offer Sent</x:v>
      </x:c>
      <x:c r="G15" s="18" t="n">
        <x:f>SUM(RecruitmentTable[Offer Sent])</x:f>
        <x:v>156</x:v>
      </x:c>
      <x:c r="H15" s="69" t="n">
        <x:f>IFERROR(G15/G14,0)</x:f>
        <x:v>0.43820224719101125</x:v>
      </x:c>
      <x:c r="I15" s="18"/>
      <x:c r="J15" s="18"/>
    </x:row>
    <x:row r="16">
      <x:c r="A16" s="18" t="str">
        <x:v>Sales</x:v>
      </x:c>
      <x:c r="B16" s="18" t="n">
        <x:f>COUNTIFS(EmployeeTable[Department],A16,EmployeeTable[Employment Status],"Active")</x:f>
        <x:v>31</x:v>
      </x:c>
      <x:c r="C16" s="18" t="n">
        <x:f>SUMIFS(RecruitmentTable[Hired],RecruitmentTable[Department],A16)</x:f>
        <x:v>8</x:v>
      </x:c>
      <x:c r="D16" s="68" t="n">
        <x:f>IFERROR(SUMIFS(RecruitmentTable[Time to Hire],RecruitmentTable[Department],A16,RecruitmentTable[Hired],1)/COUNTIFS(RecruitmentTable[Department],A16,RecruitmentTable[Hired],1),0)</x:f>
        <x:v>36.5</x:v>
      </x:c>
      <x:c r="E16" s="18"/>
      <x:c r="F16" s="18" t="str">
        <x:v>Offer Accepted</x:v>
      </x:c>
      <x:c r="G16" s="18" t="n">
        <x:f>SUM(RecruitmentTable[Offer Accepted])</x:f>
        <x:v>85</x:v>
      </x:c>
      <x:c r="H16" s="69" t="n">
        <x:f>IFERROR(G16/G15,0)</x:f>
        <x:v>0.5448717948717948</x:v>
      </x:c>
      <x:c r="I16" s="18"/>
      <x:c r="J16" s="18"/>
    </x:row>
    <x:row r="17">
      <x:c r="A17" s="18" t="str">
        <x:v>Operations</x:v>
      </x:c>
      <x:c r="B17" s="18" t="n">
        <x:f>COUNTIFS(EmployeeTable[Department],A17,EmployeeTable[Employment Status],"Active")</x:f>
        <x:v>17</x:v>
      </x:c>
      <x:c r="C17" s="18" t="n">
        <x:f>SUMIFS(RecruitmentTable[Hired],RecruitmentTable[Department],A17)</x:f>
        <x:v>7</x:v>
      </x:c>
      <x:c r="D17" s="68" t="n">
        <x:f>IFERROR(SUMIFS(RecruitmentTable[Time to Hire],RecruitmentTable[Department],A17,RecruitmentTable[Hired],1)/COUNTIFS(RecruitmentTable[Department],A17,RecruitmentTable[Hired],1),0)</x:f>
        <x:v>50.857142857142854</x:v>
      </x:c>
      <x:c r="E17" s="18"/>
      <x:c r="F17" s="18" t="str">
        <x:v>Hired</x:v>
      </x:c>
      <x:c r="G17" s="18" t="n">
        <x:f>SUM(RecruitmentTable[Hired])</x:f>
        <x:v>58</x:v>
      </x:c>
      <x:c r="H17" s="69" t="n">
        <x:f>IFERROR(G17/G16,0)</x:f>
        <x:v>0.6823529411764706</x:v>
      </x:c>
      <x:c r="I17" s="18"/>
      <x:c r="J17" s="18"/>
    </x:row>
    <x:row r="18">
      <x:c r="A18" s="18"/>
      <x:c r="B18" s="18"/>
      <x:c r="C18" s="18"/>
      <x:c r="D18" s="18"/>
      <x:c r="E18" s="18"/>
      <x:c r="F18" s="18"/>
      <x:c r="G18" s="18"/>
      <x:c r="H18" s="18"/>
      <x:c r="I18" s="18"/>
      <x:c r="J18" s="18"/>
    </x:row>
    <x:row r="19">
      <x:c r="A19" s="18"/>
      <x:c r="B19" s="18"/>
      <x:c r="C19" s="18"/>
      <x:c r="D19" s="18"/>
      <x:c r="E19" s="18"/>
      <x:c r="F19" s="18"/>
      <x:c r="G19" s="18"/>
      <x:c r="H19" s="18"/>
      <x:c r="I19" s="18"/>
      <x:c r="J19" s="18"/>
    </x:row>
    <x:row r="20">
      <x:c r="A20" s="24" t="str">
        <x:v>Month</x:v>
      </x:c>
      <x:c r="B20" s="24" t="str">
        <x:v>Hires</x:v>
      </x:c>
      <x:c r="C20" s="24" t="str">
        <x:v>Exits</x:v>
      </x:c>
      <x:c r="D20" s="24" t="str">
        <x:v>Training Completed</x:v>
      </x:c>
      <x:c r="E20" s="18"/>
      <x:c r="F20" s="24" t="str">
        <x:v>Department</x:v>
      </x:c>
      <x:c r="G20" s="24" t="str">
        <x:v>Turnover Rate</x:v>
      </x:c>
      <x:c r="H20" s="18"/>
      <x:c r="I20" s="24" t="str">
        <x:v>Department</x:v>
      </x:c>
      <x:c r="J20" s="24" t="str">
        <x:v>Training Completion</x:v>
      </x:c>
    </x:row>
    <x:row r="21">
      <x:c r="A21" s="70" t="n">
        <x:v>45658</x:v>
      </x:c>
      <x:c r="B21" s="18" t="n">
        <x:f>COUNTIFS(EmployeeTable[Join Date],"&gt;="&amp;A21,EmployeeTable[Join Date],"&lt;"&amp;EDATE(A21,1))</x:f>
        <x:v>5</x:v>
      </x:c>
      <x:c r="C21" s="18" t="n">
        <x:f>COUNTIFS(EmployeeTable[Exit Date],"&gt;="&amp;A21,EmployeeTable[Exit Date],"&lt;"&amp;EDATE(A21,1))</x:f>
        <x:v>2</x:v>
      </x:c>
      <x:c r="D21" s="18" t="n">
        <x:f>COUNTIFS(TrainingTable[Completion Date],"&gt;="&amp;A21,TrainingTable[Completion Date],"&lt;"&amp;EDATE(A21,1),TrainingTable[Status],"Completed")</x:f>
        <x:v>8</x:v>
      </x:c>
      <x:c r="E21" s="18"/>
      <x:c r="F21" s="18" t="str">
        <x:v>HR</x:v>
      </x:c>
      <x:c r="G21" s="69" t="n">
        <x:f>IFERROR(COUNTIFS(EmployeeTable[Department],F21,EmployeeTable[Employment Status],"Exited")/COUNTIF(EmployeeTable[Department],F21),0)</x:f>
        <x:v>0.3</x:v>
      </x:c>
      <x:c r="H21" s="18"/>
      <x:c r="I21" s="18" t="str">
        <x:v>HR</x:v>
      </x:c>
      <x:c r="J21" s="69" t="n">
        <x:f>IFERROR(COUNTIFS(TrainingTable[Department],I21,TrainingTable[Status],"Completed")/COUNTIF(TrainingTable[Department],I21),0)</x:f>
        <x:v>0.8</x:v>
      </x:c>
    </x:row>
    <x:row r="22">
      <x:c r="A22" s="70" t="n">
        <x:v>45689</x:v>
      </x:c>
      <x:c r="B22" s="18" t="n">
        <x:f>COUNTIFS(EmployeeTable[Join Date],"&gt;="&amp;A22,EmployeeTable[Join Date],"&lt;"&amp;EDATE(A22,1))</x:f>
        <x:v>4</x:v>
      </x:c>
      <x:c r="C22" s="18" t="n">
        <x:f>COUNTIFS(EmployeeTable[Exit Date],"&gt;="&amp;A22,EmployeeTable[Exit Date],"&lt;"&amp;EDATE(A22,1))</x:f>
        <x:v>3</x:v>
      </x:c>
      <x:c r="D22" s="18" t="n">
        <x:f>COUNTIFS(TrainingTable[Completion Date],"&gt;="&amp;A22,TrainingTable[Completion Date],"&lt;"&amp;EDATE(A22,1),TrainingTable[Status],"Completed")</x:f>
        <x:v>24</x:v>
      </x:c>
      <x:c r="E22" s="18"/>
      <x:c r="F22" s="18" t="str">
        <x:v>Finance</x:v>
      </x:c>
      <x:c r="G22" s="69" t="n">
        <x:f>IFERROR(COUNTIFS(EmployeeTable[Department],F22,EmployeeTable[Employment Status],"Exited")/COUNTIF(EmployeeTable[Department],F22),0)</x:f>
        <x:v>0.06896551724137931</x:v>
      </x:c>
      <x:c r="H22" s="18"/>
      <x:c r="I22" s="18" t="str">
        <x:v>Finance</x:v>
      </x:c>
      <x:c r="J22" s="69" t="n">
        <x:f>IFERROR(COUNTIFS(TrainingTable[Department],I22,TrainingTable[Status],"Completed")/COUNTIF(TrainingTable[Department],I22),0)</x:f>
        <x:v>0.7346938775510204</x:v>
      </x:c>
    </x:row>
    <x:row r="23">
      <x:c r="A23" s="70" t="n">
        <x:v>45717</x:v>
      </x:c>
      <x:c r="B23" s="18" t="n">
        <x:f>COUNTIFS(EmployeeTable[Join Date],"&gt;="&amp;A23,EmployeeTable[Join Date],"&lt;"&amp;EDATE(A23,1))</x:f>
        <x:v>6</x:v>
      </x:c>
      <x:c r="C23" s="18" t="n">
        <x:f>COUNTIFS(EmployeeTable[Exit Date],"&gt;="&amp;A23,EmployeeTable[Exit Date],"&lt;"&amp;EDATE(A23,1))</x:f>
        <x:v>3</x:v>
      </x:c>
      <x:c r="D23" s="18" t="n">
        <x:f>COUNTIFS(TrainingTable[Completion Date],"&gt;="&amp;A23,TrainingTable[Completion Date],"&lt;"&amp;EDATE(A23,1),TrainingTable[Status],"Completed")</x:f>
        <x:v>34</x:v>
      </x:c>
      <x:c r="E23" s="18"/>
      <x:c r="F23" s="18" t="str">
        <x:v>Creative</x:v>
      </x:c>
      <x:c r="G23" s="69" t="n">
        <x:f>IFERROR(COUNTIFS(EmployeeTable[Department],F23,EmployeeTable[Employment Status],"Exited")/COUNTIF(EmployeeTable[Department],F23),0)</x:f>
        <x:v>0.1346153846153846</x:v>
      </x:c>
      <x:c r="H23" s="18"/>
      <x:c r="I23" s="18" t="str">
        <x:v>Creative</x:v>
      </x:c>
      <x:c r="J23" s="69" t="n">
        <x:f>IFERROR(COUNTIFS(TrainingTable[Department],I23,TrainingTable[Status],"Completed")/COUNTIF(TrainingTable[Department],I23),0)</x:f>
        <x:v>0.7065217391304348</x:v>
      </x:c>
    </x:row>
    <x:row r="24">
      <x:c r="A24" s="70" t="n">
        <x:v>45748</x:v>
      </x:c>
      <x:c r="B24" s="18" t="n">
        <x:f>COUNTIFS(EmployeeTable[Join Date],"&gt;="&amp;A24,EmployeeTable[Join Date],"&lt;"&amp;EDATE(A24,1))</x:f>
        <x:v>4</x:v>
      </x:c>
      <x:c r="C24" s="18" t="n">
        <x:f>COUNTIFS(EmployeeTable[Exit Date],"&gt;="&amp;A24,EmployeeTable[Exit Date],"&lt;"&amp;EDATE(A24,1))</x:f>
        <x:v>2</x:v>
      </x:c>
      <x:c r="D24" s="18" t="n">
        <x:f>COUNTIFS(TrainingTable[Completion Date],"&gt;="&amp;A24,TrainingTable[Completion Date],"&lt;"&amp;EDATE(A24,1),TrainingTable[Status],"Completed")</x:f>
        <x:v>24</x:v>
      </x:c>
      <x:c r="E24" s="18"/>
      <x:c r="F24" s="18" t="str">
        <x:v>Account Management</x:v>
      </x:c>
      <x:c r="G24" s="69" t="n">
        <x:f>IFERROR(COUNTIFS(EmployeeTable[Department],F24,EmployeeTable[Employment Status],"Exited")/COUNTIF(EmployeeTable[Department],F24),0)</x:f>
        <x:v>0.09836065573770492</x:v>
      </x:c>
      <x:c r="H24" s="18"/>
      <x:c r="I24" s="18" t="str">
        <x:v>Account Management</x:v>
      </x:c>
      <x:c r="J24" s="69" t="n">
        <x:f>IFERROR(COUNTIFS(TrainingTable[Department],I24,TrainingTable[Status],"Completed")/COUNTIF(TrainingTable[Department],I24),0)</x:f>
        <x:v>0.7831325301204819</x:v>
      </x:c>
    </x:row>
    <x:row r="25">
      <x:c r="A25" s="70" t="n">
        <x:v>45778</x:v>
      </x:c>
      <x:c r="B25" s="18" t="n">
        <x:f>COUNTIFS(EmployeeTable[Join Date],"&gt;="&amp;A25,EmployeeTable[Join Date],"&lt;"&amp;EDATE(A25,1))</x:f>
        <x:v>2</x:v>
      </x:c>
      <x:c r="C25" s="18" t="n">
        <x:f>COUNTIFS(EmployeeTable[Exit Date],"&gt;="&amp;A25,EmployeeTable[Exit Date],"&lt;"&amp;EDATE(A25,1))</x:f>
        <x:v>4</x:v>
      </x:c>
      <x:c r="D25" s="18" t="n">
        <x:f>COUNTIFS(TrainingTable[Completion Date],"&gt;="&amp;A25,TrainingTable[Completion Date],"&lt;"&amp;EDATE(A25,1),TrainingTable[Status],"Completed")</x:f>
        <x:v>16</x:v>
      </x:c>
      <x:c r="E25" s="18"/>
      <x:c r="F25" s="18" t="str">
        <x:v>IT</x:v>
      </x:c>
      <x:c r="G25" s="69" t="n">
        <x:f>IFERROR(COUNTIFS(EmployeeTable[Department],F25,EmployeeTable[Employment Status],"Exited")/COUNTIF(EmployeeTable[Department],F25),0)</x:f>
        <x:v>0.17647058823529413</x:v>
      </x:c>
      <x:c r="H25" s="18"/>
      <x:c r="I25" s="18" t="str">
        <x:v>IT</x:v>
      </x:c>
      <x:c r="J25" s="69" t="n">
        <x:f>IFERROR(COUNTIFS(TrainingTable[Department],I25,TrainingTable[Status],"Completed")/COUNTIF(TrainingTable[Department],I25),0)</x:f>
        <x:v>0.7727272727272727</x:v>
      </x:c>
    </x:row>
    <x:row r="26">
      <x:c r="A26" s="70" t="n">
        <x:v>45809</x:v>
      </x:c>
      <x:c r="B26" s="18" t="n">
        <x:f>COUNTIFS(EmployeeTable[Join Date],"&gt;="&amp;A26,EmployeeTable[Join Date],"&lt;"&amp;EDATE(A26,1))</x:f>
        <x:v>1</x:v>
      </x:c>
      <x:c r="C26" s="18" t="n">
        <x:f>COUNTIFS(EmployeeTable[Exit Date],"&gt;="&amp;A26,EmployeeTable[Exit Date],"&lt;"&amp;EDATE(A26,1))</x:f>
        <x:v>2</x:v>
      </x:c>
      <x:c r="D26" s="18" t="n">
        <x:f>COUNTIFS(TrainingTable[Completion Date],"&gt;="&amp;A26,TrainingTable[Completion Date],"&lt;"&amp;EDATE(A26,1),TrainingTable[Status],"Completed")</x:f>
        <x:v>23</x:v>
      </x:c>
      <x:c r="E26" s="18"/>
      <x:c r="F26" s="18" t="str">
        <x:v>Sales</x:v>
      </x:c>
      <x:c r="G26" s="69" t="n">
        <x:f>IFERROR(COUNTIFS(EmployeeTable[Department],F26,EmployeeTable[Employment Status],"Exited")/COUNTIF(EmployeeTable[Department],F26),0)</x:f>
        <x:v>0.03125</x:v>
      </x:c>
      <x:c r="H26" s="18"/>
      <x:c r="I26" s="18" t="str">
        <x:v>Sales</x:v>
      </x:c>
      <x:c r="J26" s="69" t="n">
        <x:f>IFERROR(COUNTIFS(TrainingTable[Department],I26,TrainingTable[Status],"Completed")/COUNTIF(TrainingTable[Department],I26),0)</x:f>
        <x:v>0.8648648648648649</x:v>
      </x:c>
    </x:row>
    <x:row r="27">
      <x:c r="A27" s="70" t="n">
        <x:v>45839</x:v>
      </x:c>
      <x:c r="B27" s="18" t="n">
        <x:f>COUNTIFS(EmployeeTable[Join Date],"&gt;="&amp;A27,EmployeeTable[Join Date],"&lt;"&amp;EDATE(A27,1))</x:f>
        <x:v>8</x:v>
      </x:c>
      <x:c r="C27" s="18" t="n">
        <x:f>COUNTIFS(EmployeeTable[Exit Date],"&gt;="&amp;A27,EmployeeTable[Exit Date],"&lt;"&amp;EDATE(A27,1))</x:f>
        <x:v>4</x:v>
      </x:c>
      <x:c r="D27" s="18" t="n">
        <x:f>COUNTIFS(TrainingTable[Completion Date],"&gt;="&amp;A27,TrainingTable[Completion Date],"&lt;"&amp;EDATE(A27,1),TrainingTable[Status],"Completed")</x:f>
        <x:v>30</x:v>
      </x:c>
      <x:c r="E27" s="18"/>
      <x:c r="F27" s="18" t="str">
        <x:v>Operations</x:v>
      </x:c>
      <x:c r="G27" s="69" t="n">
        <x:f>IFERROR(COUNTIFS(EmployeeTable[Department],F27,EmployeeTable[Employment Status],"Exited")/COUNTIF(EmployeeTable[Department],F27),0)</x:f>
        <x:v>0.22727272727272727</x:v>
      </x:c>
      <x:c r="H27" s="18"/>
      <x:c r="I27" s="18" t="str">
        <x:v>Operations</x:v>
      </x:c>
      <x:c r="J27" s="69" t="n">
        <x:f>IFERROR(COUNTIFS(TrainingTable[Department],I27,TrainingTable[Status],"Completed")/COUNTIF(TrainingTable[Department],I27),0)</x:f>
        <x:v>0.8</x:v>
      </x:c>
    </x:row>
    <x:row r="28">
      <x:c r="A28" s="70" t="n">
        <x:v>45870</x:v>
      </x:c>
      <x:c r="B28" s="18" t="n">
        <x:f>COUNTIFS(EmployeeTable[Join Date],"&gt;="&amp;A28,EmployeeTable[Join Date],"&lt;"&amp;EDATE(A28,1))</x:f>
        <x:v>3</x:v>
      </x:c>
      <x:c r="C28" s="18" t="n">
        <x:f>COUNTIFS(EmployeeTable[Exit Date],"&gt;="&amp;A28,EmployeeTable[Exit Date],"&lt;"&amp;EDATE(A28,1))</x:f>
        <x:v>3</x:v>
      </x:c>
      <x:c r="D28" s="18" t="n">
        <x:f>COUNTIFS(TrainingTable[Completion Date],"&gt;="&amp;A28,TrainingTable[Completion Date],"&lt;"&amp;EDATE(A28,1),TrainingTable[Status],"Completed")</x:f>
        <x:v>23</x:v>
      </x:c>
      <x:c r="E28" s="18"/>
      <x:c r="F28" s="18"/>
      <x:c r="G28" s="18"/>
      <x:c r="H28" s="18"/>
      <x:c r="I28" s="18"/>
      <x:c r="J28" s="18"/>
    </x:row>
    <x:row r="29">
      <x:c r="A29" s="70" t="n">
        <x:v>45901</x:v>
      </x:c>
      <x:c r="B29" s="18" t="n">
        <x:f>COUNTIFS(EmployeeTable[Join Date],"&gt;="&amp;A29,EmployeeTable[Join Date],"&lt;"&amp;EDATE(A29,1))</x:f>
        <x:v>4</x:v>
      </x:c>
      <x:c r="C29" s="18" t="n">
        <x:f>COUNTIFS(EmployeeTable[Exit Date],"&gt;="&amp;A29,EmployeeTable[Exit Date],"&lt;"&amp;EDATE(A29,1))</x:f>
        <x:v>1</x:v>
      </x:c>
      <x:c r="D29" s="18" t="n">
        <x:f>COUNTIFS(TrainingTable[Completion Date],"&gt;="&amp;A29,TrainingTable[Completion Date],"&lt;"&amp;EDATE(A29,1),TrainingTable[Status],"Completed")</x:f>
        <x:v>26</x:v>
      </x:c>
      <x:c r="E29" s="18"/>
      <x:c r="F29" s="18"/>
      <x:c r="G29" s="18"/>
      <x:c r="H29" s="18"/>
      <x:c r="I29" s="18"/>
      <x:c r="J29" s="18"/>
    </x:row>
    <x:row r="30">
      <x:c r="A30" s="70" t="n">
        <x:v>45931</x:v>
      </x:c>
      <x:c r="B30" s="18" t="n">
        <x:f>COUNTIFS(EmployeeTable[Join Date],"&gt;="&amp;A30,EmployeeTable[Join Date],"&lt;"&amp;EDATE(A30,1))</x:f>
        <x:v>6</x:v>
      </x:c>
      <x:c r="C30" s="18" t="n">
        <x:f>COUNTIFS(EmployeeTable[Exit Date],"&gt;="&amp;A30,EmployeeTable[Exit Date],"&lt;"&amp;EDATE(A30,1))</x:f>
        <x:v>3</x:v>
      </x:c>
      <x:c r="D30" s="18" t="n">
        <x:f>COUNTIFS(TrainingTable[Completion Date],"&gt;="&amp;A30,TrainingTable[Completion Date],"&lt;"&amp;EDATE(A30,1),TrainingTable[Status],"Completed")</x:f>
        <x:v>24</x:v>
      </x:c>
      <x:c r="E30" s="18"/>
      <x:c r="F30" s="18"/>
      <x:c r="G30" s="18"/>
      <x:c r="H30" s="18"/>
      <x:c r="I30" s="18"/>
      <x:c r="J30" s="18"/>
    </x:row>
    <x:row r="31">
      <x:c r="A31" s="70" t="n">
        <x:v>45962</x:v>
      </x:c>
      <x:c r="B31" s="18" t="n">
        <x:f>COUNTIFS(EmployeeTable[Join Date],"&gt;="&amp;A31,EmployeeTable[Join Date],"&lt;"&amp;EDATE(A31,1))</x:f>
        <x:v>3</x:v>
      </x:c>
      <x:c r="C31" s="18" t="n">
        <x:f>COUNTIFS(EmployeeTable[Exit Date],"&gt;="&amp;A31,EmployeeTable[Exit Date],"&lt;"&amp;EDATE(A31,1))</x:f>
        <x:v>3</x:v>
      </x:c>
      <x:c r="D31" s="18" t="n">
        <x:f>COUNTIFS(TrainingTable[Completion Date],"&gt;="&amp;A31,TrainingTable[Completion Date],"&lt;"&amp;EDATE(A31,1),TrainingTable[Status],"Completed")</x:f>
        <x:v>32</x:v>
      </x:c>
      <x:c r="E31" s="18"/>
      <x:c r="F31" s="18"/>
      <x:c r="G31" s="18"/>
      <x:c r="H31" s="18"/>
      <x:c r="I31" s="18"/>
      <x:c r="J31" s="18"/>
    </x:row>
    <x:row r="32">
      <x:c r="A32" s="70" t="n">
        <x:v>45992</x:v>
      </x:c>
      <x:c r="B32" s="18" t="n">
        <x:f>COUNTIFS(EmployeeTable[Join Date],"&gt;="&amp;A32,EmployeeTable[Join Date],"&lt;"&amp;EDATE(A32,1))</x:f>
        <x:v>1</x:v>
      </x:c>
      <x:c r="C32" s="18" t="n">
        <x:f>COUNTIFS(EmployeeTable[Exit Date],"&gt;="&amp;A32,EmployeeTable[Exit Date],"&lt;"&amp;EDATE(A32,1))</x:f>
        <x:v>3</x:v>
      </x:c>
      <x:c r="D32" s="18" t="n">
        <x:f>COUNTIFS(TrainingTable[Completion Date],"&gt;="&amp;A32,TrainingTable[Completion Date],"&lt;"&amp;EDATE(A32,1),TrainingTable[Status],"Completed")</x:f>
        <x:v>12</x:v>
      </x:c>
      <x:c r="E32" s="18"/>
      <x:c r="F32" s="18"/>
      <x:c r="G32" s="18"/>
      <x:c r="H32" s="18"/>
      <x:c r="I32" s="18"/>
      <x:c r="J32" s="18"/>
    </x:row>
    <x:row r="36">
      <x:c r="A36" s="13" t="str">
        <x:v>Interpretation Notes</x:v>
      </x:c>
    </x:row>
    <x:row r="37" ht="28" customHeight="1">
      <x:c r="A37" s="18" t="str">
        <x:v>Use the recruitment funnel to identify stage drop-offs and whether sourcing quality is improving.</x:v>
      </x:c>
      <x:c r="B37" s="18"/>
      <x:c r="C37" s="18"/>
      <x:c r="D37" s="18"/>
      <x:c r="E37" s="18"/>
      <x:c r="F37" s="18"/>
      <x:c r="G37" s="18"/>
      <x:c r="H37" s="18"/>
      <x:c r="I37" s="18"/>
      <x:c r="J37" s="18"/>
      <x:c r="K37" s="18"/>
      <x:c r="L37" s="18"/>
    </x:row>
    <x:row r="38" ht="28" customHeight="1">
      <x:c r="A38" s="18" t="str">
        <x:v>Use average time-to-hire by department to identify bottlenecks in hiring manager review, interview availability, or offer approvals.</x:v>
      </x:c>
      <x:c r="B38" s="18"/>
      <x:c r="C38" s="18"/>
      <x:c r="D38" s="18"/>
      <x:c r="E38" s="18"/>
      <x:c r="F38" s="18"/>
      <x:c r="G38" s="18"/>
      <x:c r="H38" s="18"/>
      <x:c r="I38" s="18"/>
      <x:c r="J38" s="18"/>
      <x:c r="K38" s="18"/>
      <x:c r="L38" s="18"/>
    </x:row>
    <x:row r="39" ht="28" customHeight="1">
      <x:c r="A39" s="18" t="str">
        <x:v>Use turnover by department together with exit reasons before making conclusions. High turnover needs context.</x:v>
      </x:c>
      <x:c r="B39" s="18"/>
      <x:c r="C39" s="18"/>
      <x:c r="D39" s="18"/>
      <x:c r="E39" s="18"/>
      <x:c r="F39" s="18"/>
      <x:c r="G39" s="18"/>
      <x:c r="H39" s="18"/>
      <x:c r="I39" s="18"/>
      <x:c r="J39" s="18"/>
      <x:c r="K39" s="18"/>
      <x:c r="L39" s="18"/>
    </x:row>
    <x:row r="40" ht="28" customHeight="1">
      <x:c r="A40" s="18" t="str">
        <x:v>Use training completion by department to follow up with managers and improve compliance or development participation.</x:v>
      </x:c>
      <x:c r="B40" s="18"/>
      <x:c r="C40" s="18"/>
      <x:c r="D40" s="18"/>
      <x:c r="E40" s="18"/>
      <x:c r="F40" s="18"/>
      <x:c r="G40" s="18"/>
      <x:c r="H40" s="18"/>
      <x:c r="I40" s="18"/>
      <x:c r="J40" s="18"/>
      <x:c r="K40" s="18"/>
      <x:c r="L40" s="18"/>
    </x:row>
    <x:row r="41" ht="28" customHeight="1">
      <x:c r="A41" s="18" t="str">
        <x:v>This is synthetic data; in a real HR setting, protect personal data and use only authorized information.</x:v>
      </x:c>
      <x:c r="B41" s="18"/>
      <x:c r="C41" s="18"/>
      <x:c r="D41" s="18"/>
      <x:c r="E41" s="18"/>
      <x:c r="F41" s="18"/>
      <x:c r="G41" s="18"/>
      <x:c r="H41" s="18"/>
      <x:c r="I41" s="18"/>
      <x:c r="J41" s="18"/>
      <x:c r="K41" s="18"/>
      <x:c r="L41" s="18"/>
    </x:row>
  </x:sheetData>
  <x:mergeCells>
    <x:mergeCell ref="A1:L1"/>
    <x:mergeCell ref="A2:L2"/>
    <x:mergeCell ref="A36:L36"/>
    <x:mergeCell ref="A37:L37"/>
    <x:mergeCell ref="A38:L38"/>
    <x:mergeCell ref="A39:L39"/>
    <x:mergeCell ref="A40:L40"/>
    <x:mergeCell ref="A41:L41"/>
  </x:mergeCells>
  <x:pageMargins left="0.7" right="0.7" top="0.75" bottom="0.75" header="0.3" footer="0.3"/>
  <x:drawing xmlns:r="http://schemas.openxmlformats.org/officeDocument/2006/relationships" r:id="R082f99fdef804e45"/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  <x:col min="15" max="15" width="18" hidden="0" customWidth="1"/>
    <x:col min="16" max="16" width="18" hidden="0" customWidth="1"/>
    <x:col min="17" max="17" width="18" hidden="0" customWidth="1"/>
    <x:col min="18" max="18" width="18" hidden="0" customWidth="1"/>
    <x:col min="19" max="19" width="18" hidden="0" customWidth="1"/>
  </x:cols>
  <x:sheetData>
    <x:row r="1" ht="28" customHeight="1">
      <x:c r="A1" s="24" t="str">
        <x:v>Job ID</x:v>
      </x:c>
      <x:c r="B1" s="24" t="str">
        <x:v>Department</x:v>
      </x:c>
      <x:c r="C1" s="24" t="str">
        <x:v>Position</x:v>
      </x:c>
      <x:c r="D1" s="24" t="str">
        <x:v>Level</x:v>
      </x:c>
      <x:c r="E1" s="24" t="str">
        <x:v>Hiring Manager</x:v>
      </x:c>
      <x:c r="F1" s="24" t="str">
        <x:v>Job Open Date</x:v>
      </x:c>
      <x:c r="G1" s="24" t="str">
        <x:v>Applicants</x:v>
      </x:c>
      <x:c r="H1" s="24" t="str">
        <x:v>Screened</x:v>
      </x:c>
      <x:c r="I1" s="24" t="str">
        <x:v>Interviewed</x:v>
      </x:c>
      <x:c r="J1" s="24" t="str">
        <x:v>Final Interview</x:v>
      </x:c>
      <x:c r="K1" s="24" t="str">
        <x:v>Offer Sent</x:v>
      </x:c>
      <x:c r="L1" s="24" t="str">
        <x:v>Offer Accepted</x:v>
      </x:c>
      <x:c r="M1" s="24" t="str">
        <x:v>Hired</x:v>
      </x:c>
      <x:c r="N1" s="24" t="str">
        <x:v>Hire Date</x:v>
      </x:c>
      <x:c r="O1" s="24" t="str">
        <x:v>Source</x:v>
      </x:c>
      <x:c r="P1" s="24" t="str">
        <x:v>Status</x:v>
      </x:c>
      <x:c r="Q1" s="24" t="str">
        <x:v>Time to Hire</x:v>
      </x:c>
      <x:c r="R1" s="24" t="str">
        <x:v>Funnel Conversion</x:v>
      </x:c>
      <x:c r="S1" s="24" t="str">
        <x:v>Offer Acceptance Rate</x:v>
      </x:c>
    </x:row>
    <x:row r="2">
      <x:c r="A2" t="str">
        <x:v>JOB-001</x:v>
      </x:c>
      <x:c r="B2" t="str">
        <x:v>Sales</x:v>
      </x:c>
      <x:c r="C2" t="str">
        <x:v>Sales Executive</x:v>
      </x:c>
      <x:c r="D2" t="str">
        <x:v>Staff</x:v>
      </x:c>
      <x:c r="E2" t="str">
        <x:v>Sari</x:v>
      </x:c>
      <x:c r="F2" s="30" t="n">
        <x:v>45783</x:v>
      </x:c>
      <x:c r="G2" t="n">
        <x:v>38</x:v>
      </x:c>
      <x:c r="H2" t="n">
        <x:v>11</x:v>
      </x:c>
      <x:c r="I2" t="n">
        <x:v>6</x:v>
      </x:c>
      <x:c r="J2" t="n">
        <x:v>2</x:v>
      </x:c>
      <x:c r="K2" t="n">
        <x:v>1</x:v>
      </x:c>
      <x:c r="L2" t="n">
        <x:v>1</x:v>
      </x:c>
      <x:c r="M2" t="n">
        <x:v>1</x:v>
      </x:c>
      <x:c r="N2" s="30" t="n">
        <x:v>45803</x:v>
      </x:c>
      <x:c r="O2" t="str">
        <x:v>JobStreet</x:v>
      </x:c>
      <x:c r="P2" t="str">
        <x:v>Filled</x:v>
      </x:c>
      <x:c r="Q2" s="32" t="n">
        <x:f>IF(N2="","",N2-F2)</x:f>
        <x:v>20</x:v>
      </x:c>
      <x:c r="R2" s="34" t="n">
        <x:f>IF(G2=0,0,M2/G2)</x:f>
        <x:v>0.02631578947368421</x:v>
      </x:c>
      <x:c r="S2" s="34" t="n">
        <x:f>IF(K2=0,0,L2/K2)</x:f>
        <x:v>1</x:v>
      </x:c>
    </x:row>
    <x:row r="3">
      <x:c r="A3" t="str">
        <x:v>JOB-002</x:v>
      </x:c>
      <x:c r="B3" t="str">
        <x:v>Finance</x:v>
      </x:c>
      <x:c r="C3" t="str">
        <x:v>Finance Officer</x:v>
      </x:c>
      <x:c r="D3" t="str">
        <x:v>Senior</x:v>
      </x:c>
      <x:c r="E3" t="str">
        <x:v>Nadia</x:v>
      </x:c>
      <x:c r="F3" s="30" t="n">
        <x:v>45872</x:v>
      </x:c>
      <x:c r="G3" t="n">
        <x:v>162</x:v>
      </x:c>
      <x:c r="H3" t="n">
        <x:v>75</x:v>
      </x:c>
      <x:c r="I3" t="n">
        <x:v>2</x:v>
      </x:c>
      <x:c r="J3" t="n">
        <x:v>1</x:v>
      </x:c>
      <x:c r="K3" t="n">
        <x:v>1</x:v>
      </x:c>
      <x:c r="L3" t="n">
        <x:v>1</x:v>
      </x:c>
      <x:c r="M3" t="n">
        <x:v>1</x:v>
      </x:c>
      <x:c r="N3" s="30" t="n">
        <x:v>45904</x:v>
      </x:c>
      <x:c r="O3" t="str">
        <x:v>JobStreet</x:v>
      </x:c>
      <x:c r="P3" t="str">
        <x:v>Filled</x:v>
      </x:c>
      <x:c r="Q3" s="32" t="n">
        <x:f>IF(N3="","",N3-F3)</x:f>
        <x:v>32</x:v>
      </x:c>
      <x:c r="R3" s="34" t="n">
        <x:f>IF(G3=0,0,M3/G3)</x:f>
        <x:v>0.006172839506172839</x:v>
      </x:c>
      <x:c r="S3" s="34" t="n">
        <x:f>IF(K3=0,0,L3/K3)</x:f>
        <x:v>1</x:v>
      </x:c>
    </x:row>
    <x:row r="4">
      <x:c r="A4" t="str">
        <x:v>JOB-003</x:v>
      </x:c>
      <x:c r="B4" t="str">
        <x:v>Finance</x:v>
      </x:c>
      <x:c r="C4" t="str">
        <x:v>Payroll Specialist</x:v>
      </x:c>
      <x:c r="D4" t="str">
        <x:v>Staff</x:v>
      </x:c>
      <x:c r="E4" t="str">
        <x:v>Maya</x:v>
      </x:c>
      <x:c r="F4" s="30" t="n">
        <x:v>45707</x:v>
      </x:c>
      <x:c r="G4" t="n">
        <x:v>100</x:v>
      </x:c>
      <x:c r="H4" t="n">
        <x:v>63</x:v>
      </x:c>
      <x:c r="I4" t="n">
        <x:v>18</x:v>
      </x:c>
      <x:c r="J4" t="n">
        <x:v>1</x:v>
      </x:c>
      <x:c r="K4" t="n">
        <x:v>1</x:v>
      </x:c>
      <x:c r="L4" t="n">
        <x:v>1</x:v>
      </x:c>
      <x:c r="M4" t="n">
        <x:v>1</x:v>
      </x:c>
      <x:c r="N4" s="30" t="n">
        <x:v>45781</x:v>
      </x:c>
      <x:c r="O4" t="str">
        <x:v>Glints</x:v>
      </x:c>
      <x:c r="P4" t="str">
        <x:v>Filled</x:v>
      </x:c>
      <x:c r="Q4" s="32" t="n">
        <x:f>IF(N4="","",N4-F4)</x:f>
        <x:v>74</x:v>
      </x:c>
      <x:c r="R4" s="34" t="n">
        <x:f>IF(G4=0,0,M4/G4)</x:f>
        <x:v>0.01</x:v>
      </x:c>
      <x:c r="S4" s="34" t="n">
        <x:f>IF(K4=0,0,L4/K4)</x:f>
        <x:v>1</x:v>
      </x:c>
    </x:row>
    <x:row r="5">
      <x:c r="A5" t="str">
        <x:v>JOB-004</x:v>
      </x:c>
      <x:c r="B5" t="str">
        <x:v>HR</x:v>
      </x:c>
      <x:c r="C5" t="str">
        <x:v>HR Operations Assistant</x:v>
      </x:c>
      <x:c r="D5" t="str">
        <x:v>Supervisor</x:v>
      </x:c>
      <x:c r="E5" t="str">
        <x:v>Rama</x:v>
      </x:c>
      <x:c r="F5" s="30" t="n">
        <x:v>45843</x:v>
      </x:c>
      <x:c r="G5" t="n">
        <x:v>29</x:v>
      </x:c>
      <x:c r="H5" t="n">
        <x:v>7</x:v>
      </x:c>
      <x:c r="I5" t="n">
        <x:v>2</x:v>
      </x:c>
      <x:c r="J5" t="n">
        <x:v>1</x:v>
      </x:c>
      <x:c r="K5" t="n">
        <x:v>1</x:v>
      </x:c>
      <x:c r="L5" t="n">
        <x:v>1</x:v>
      </x:c>
      <x:c r="M5" t="n">
        <x:v>1</x:v>
      </x:c>
      <x:c r="N5" s="30" t="n">
        <x:v>45913</x:v>
      </x:c>
      <x:c r="O5" t="str">
        <x:v>LinkedIn</x:v>
      </x:c>
      <x:c r="P5" t="str">
        <x:v>Filled</x:v>
      </x:c>
      <x:c r="Q5" s="32" t="n">
        <x:f>IF(N5="","",N5-F5)</x:f>
        <x:v>70</x:v>
      </x:c>
      <x:c r="R5" s="34" t="n">
        <x:f>IF(G5=0,0,M5/G5)</x:f>
        <x:v>0.034482758620689655</x:v>
      </x:c>
      <x:c r="S5" s="34" t="n">
        <x:f>IF(K5=0,0,L5/K5)</x:f>
        <x:v>1</x:v>
      </x:c>
    </x:row>
    <x:row r="6">
      <x:c r="A6" t="str">
        <x:v>JOB-005</x:v>
      </x:c>
      <x:c r="B6" t="str">
        <x:v>Account Management</x:v>
      </x:c>
      <x:c r="C6" t="str">
        <x:v>Client Service Officer</x:v>
      </x:c>
      <x:c r="D6" t="str">
        <x:v>Senior</x:v>
      </x:c>
      <x:c r="E6" t="str">
        <x:v>Andi</x:v>
      </x:c>
      <x:c r="F6" s="30" t="n">
        <x:v>45741</x:v>
      </x:c>
      <x:c r="G6" t="n">
        <x:v>65</x:v>
      </x:c>
      <x:c r="H6" t="n">
        <x:v>37</x:v>
      </x:c>
      <x:c r="I6" t="n">
        <x:v>10</x:v>
      </x:c>
      <x:c r="J6" t="n">
        <x:v>6</x:v>
      </x:c>
      <x:c r="K6" t="n">
        <x:v>1</x:v>
      </x:c>
      <x:c r="L6" t="n">
        <x:v>1</x:v>
      </x:c>
      <x:c r="M6" t="n">
        <x:v>1</x:v>
      </x:c>
      <x:c r="N6" s="30" t="n">
        <x:v>45790</x:v>
      </x:c>
      <x:c r="O6" t="str">
        <x:v>Instagram</x:v>
      </x:c>
      <x:c r="P6" t="str">
        <x:v>Filled</x:v>
      </x:c>
      <x:c r="Q6" s="32" t="n">
        <x:f>IF(N6="","",N6-F6)</x:f>
        <x:v>49</x:v>
      </x:c>
      <x:c r="R6" s="34" t="n">
        <x:f>IF(G6=0,0,M6/G6)</x:f>
        <x:v>0.015384615384615385</x:v>
      </x:c>
      <x:c r="S6" s="34" t="n">
        <x:f>IF(K6=0,0,L6/K6)</x:f>
        <x:v>1</x:v>
      </x:c>
    </x:row>
    <x:row r="7">
      <x:c r="A7" t="str">
        <x:v>JOB-006</x:v>
      </x:c>
      <x:c r="B7" t="str">
        <x:v>Finance</x:v>
      </x:c>
      <x:c r="C7" t="str">
        <x:v>Accounting Staff</x:v>
      </x:c>
      <x:c r="D7" t="str">
        <x:v>Senior</x:v>
      </x:c>
      <x:c r="E7" t="str">
        <x:v>Sari</x:v>
      </x:c>
      <x:c r="F7" s="30" t="n">
        <x:v>45985</x:v>
      </x:c>
      <x:c r="G7" t="n">
        <x:v>68</x:v>
      </x:c>
      <x:c r="H7" t="n">
        <x:v>38</x:v>
      </x:c>
      <x:c r="I7" t="n">
        <x:v>12</x:v>
      </x:c>
      <x:c r="J7" t="n">
        <x:v>7</x:v>
      </x:c>
      <x:c r="K7" t="n">
        <x:v>1</x:v>
      </x:c>
      <x:c r="L7" t="n">
        <x:v>1</x:v>
      </x:c>
      <x:c r="M7" t="n">
        <x:v>1</x:v>
      </x:c>
      <x:c r="N7" s="30" t="n">
        <x:v>46022</x:v>
      </x:c>
      <x:c r="O7" t="str">
        <x:v>LinkedIn</x:v>
      </x:c>
      <x:c r="P7" t="str">
        <x:v>Filled</x:v>
      </x:c>
      <x:c r="Q7" s="32" t="n">
        <x:f>IF(N7="","",N7-F7)</x:f>
        <x:v>37</x:v>
      </x:c>
      <x:c r="R7" s="34" t="n">
        <x:f>IF(G7=0,0,M7/G7)</x:f>
        <x:v>0.014705882352941176</x:v>
      </x:c>
      <x:c r="S7" s="34" t="n">
        <x:f>IF(K7=0,0,L7/K7)</x:f>
        <x:v>1</x:v>
      </x:c>
    </x:row>
    <x:row r="8">
      <x:c r="A8" t="str">
        <x:v>JOB-007</x:v>
      </x:c>
      <x:c r="B8" t="str">
        <x:v>Operations</x:v>
      </x:c>
      <x:c r="C8" t="str">
        <x:v>Procurement Officer</x:v>
      </x:c>
      <x:c r="D8" t="str">
        <x:v>Staff</x:v>
      </x:c>
      <x:c r="E8" t="str">
        <x:v>Rizky</x:v>
      </x:c>
      <x:c r="F8" s="30" t="n">
        <x:v>45766</x:v>
      </x:c>
      <x:c r="G8" t="n">
        <x:v>157</x:v>
      </x:c>
      <x:c r="H8" t="n">
        <x:v>79</x:v>
      </x:c>
      <x:c r="I8" t="n">
        <x:v>15</x:v>
      </x:c>
      <x:c r="J8" t="n">
        <x:v>8</x:v>
      </x:c>
      <x:c r="K8" t="n">
        <x:v>3</x:v>
      </x:c>
      <x:c r="L8" t="n">
        <x:v>0</x:v>
      </x:c>
      <x:c r="M8" t="n">
        <x:v>0</x:v>
      </x:c>
      <x:c r="N8" s="30"/>
      <x:c r="O8" t="str">
        <x:v>Instagram</x:v>
      </x:c>
      <x:c r="P8" t="str">
        <x:v>Cancelled</x:v>
      </x:c>
      <x:c r="Q8" s="32" t="str">
        <x:f>IF(N8="","",N8-F8)</x:f>
      </x:c>
      <x:c r="R8" s="34" t="n">
        <x:f>IF(G8=0,0,M8/G8)</x:f>
        <x:v>0</x:v>
      </x:c>
      <x:c r="S8" s="34" t="n">
        <x:f>IF(K8=0,0,L8/K8)</x:f>
        <x:v>0</x:v>
      </x:c>
    </x:row>
    <x:row r="9">
      <x:c r="A9" t="str">
        <x:v>JOB-008</x:v>
      </x:c>
      <x:c r="B9" t="str">
        <x:v>Account Management</x:v>
      </x:c>
      <x:c r="C9" t="str">
        <x:v>Account Manager</x:v>
      </x:c>
      <x:c r="D9" t="str">
        <x:v>Staff</x:v>
      </x:c>
      <x:c r="E9" t="str">
        <x:v>Budi</x:v>
      </x:c>
      <x:c r="F9" s="30" t="n">
        <x:v>45945</x:v>
      </x:c>
      <x:c r="G9" t="n">
        <x:v>161</x:v>
      </x:c>
      <x:c r="H9" t="n">
        <x:v>94</x:v>
      </x:c>
      <x:c r="I9" t="n">
        <x:v>39</x:v>
      </x:c>
      <x:c r="J9" t="n">
        <x:v>13</x:v>
      </x:c>
      <x:c r="K9" t="n">
        <x:v>5</x:v>
      </x:c>
      <x:c r="L9" t="n">
        <x:v>2</x:v>
      </x:c>
      <x:c r="M9" t="n">
        <x:v>1</x:v>
      </x:c>
      <x:c r="N9" s="30" t="n">
        <x:v>45968</x:v>
      </x:c>
      <x:c r="O9" t="str">
        <x:v>Company Website</x:v>
      </x:c>
      <x:c r="P9" t="str">
        <x:v>Filled</x:v>
      </x:c>
      <x:c r="Q9" s="32" t="n">
        <x:f>IF(N9="","",N9-F9)</x:f>
        <x:v>23</x:v>
      </x:c>
      <x:c r="R9" s="34" t="n">
        <x:f>IF(G9=0,0,M9/G9)</x:f>
        <x:v>0.006211180124223602</x:v>
      </x:c>
      <x:c r="S9" s="34" t="n">
        <x:f>IF(K9=0,0,L9/K9)</x:f>
        <x:v>0.4</x:v>
      </x:c>
    </x:row>
    <x:row r="10">
      <x:c r="A10" t="str">
        <x:v>JOB-009</x:v>
      </x:c>
      <x:c r="B10" t="str">
        <x:v>Account Management</x:v>
      </x:c>
      <x:c r="C10" t="str">
        <x:v>Account Executive</x:v>
      </x:c>
      <x:c r="D10" t="str">
        <x:v>Senior</x:v>
      </x:c>
      <x:c r="E10" t="str">
        <x:v>Rizky</x:v>
      </x:c>
      <x:c r="F10" s="30" t="n">
        <x:v>45736</x:v>
      </x:c>
      <x:c r="G10" t="n">
        <x:v>120</x:v>
      </x:c>
      <x:c r="H10" t="n">
        <x:v>68</x:v>
      </x:c>
      <x:c r="I10" t="n">
        <x:v>6</x:v>
      </x:c>
      <x:c r="J10" t="n">
        <x:v>2</x:v>
      </x:c>
      <x:c r="K10" t="n">
        <x:v>1</x:v>
      </x:c>
      <x:c r="L10" t="n">
        <x:v>1</x:v>
      </x:c>
      <x:c r="M10" t="n">
        <x:v>1</x:v>
      </x:c>
      <x:c r="N10" s="30" t="n">
        <x:v>45784</x:v>
      </x:c>
      <x:c r="O10" t="str">
        <x:v>Referral</x:v>
      </x:c>
      <x:c r="P10" t="str">
        <x:v>Filled</x:v>
      </x:c>
      <x:c r="Q10" s="32" t="n">
        <x:f>IF(N10="","",N10-F10)</x:f>
        <x:v>48</x:v>
      </x:c>
      <x:c r="R10" s="34" t="n">
        <x:f>IF(G10=0,0,M10/G10)</x:f>
        <x:v>0.008333333333333333</x:v>
      </x:c>
      <x:c r="S10" s="34" t="n">
        <x:f>IF(K10=0,0,L10/K10)</x:f>
        <x:v>1</x:v>
      </x:c>
    </x:row>
    <x:row r="11">
      <x:c r="A11" t="str">
        <x:v>JOB-010</x:v>
      </x:c>
      <x:c r="B11" t="str">
        <x:v>IT</x:v>
      </x:c>
      <x:c r="C11" t="str">
        <x:v>Frontend Developer</x:v>
      </x:c>
      <x:c r="D11" t="str">
        <x:v>Senior</x:v>
      </x:c>
      <x:c r="E11" t="str">
        <x:v>Rizky</x:v>
      </x:c>
      <x:c r="F11" s="30" t="n">
        <x:v>45932</x:v>
      </x:c>
      <x:c r="G11" t="n">
        <x:v>176</x:v>
      </x:c>
      <x:c r="H11" t="n">
        <x:v>87</x:v>
      </x:c>
      <x:c r="I11" t="n">
        <x:v>9</x:v>
      </x:c>
      <x:c r="J11" t="n">
        <x:v>3</x:v>
      </x:c>
      <x:c r="K11" t="n">
        <x:v>1</x:v>
      </x:c>
      <x:c r="L11" t="n">
        <x:v>0</x:v>
      </x:c>
      <x:c r="M11" t="n">
        <x:v>0</x:v>
      </x:c>
      <x:c r="N11" s="30"/>
      <x:c r="O11" t="str">
        <x:v>JobStreet</x:v>
      </x:c>
      <x:c r="P11" t="str">
        <x:v>Open</x:v>
      </x:c>
      <x:c r="Q11" s="32" t="str">
        <x:f>IF(N11="","",N11-F11)</x:f>
      </x:c>
      <x:c r="R11" s="34" t="n">
        <x:f>IF(G11=0,0,M11/G11)</x:f>
        <x:v>0</x:v>
      </x:c>
      <x:c r="S11" s="34" t="n">
        <x:f>IF(K11=0,0,L11/K11)</x:f>
        <x:v>0</x:v>
      </x:c>
    </x:row>
    <x:row r="12">
      <x:c r="A12" t="str">
        <x:v>JOB-011</x:v>
      </x:c>
      <x:c r="B12" t="str">
        <x:v>Account Management</x:v>
      </x:c>
      <x:c r="C12" t="str">
        <x:v>Account Executive</x:v>
      </x:c>
      <x:c r="D12" t="str">
        <x:v>Manager</x:v>
      </x:c>
      <x:c r="E12" t="str">
        <x:v>Sari</x:v>
      </x:c>
      <x:c r="F12" s="30" t="n">
        <x:v>45914</x:v>
      </x:c>
      <x:c r="G12" t="n">
        <x:v>141</x:v>
      </x:c>
      <x:c r="H12" t="n">
        <x:v>41</x:v>
      </x:c>
      <x:c r="I12" t="n">
        <x:v>22</x:v>
      </x:c>
      <x:c r="J12" t="n">
        <x:v>5</x:v>
      </x:c>
      <x:c r="K12" t="n">
        <x:v>1</x:v>
      </x:c>
      <x:c r="L12" t="n">
        <x:v>0</x:v>
      </x:c>
      <x:c r="M12" t="n">
        <x:v>0</x:v>
      </x:c>
      <x:c r="N12" s="30"/>
      <x:c r="O12" t="str">
        <x:v>JobStreet</x:v>
      </x:c>
      <x:c r="P12" t="str">
        <x:v>Open</x:v>
      </x:c>
      <x:c r="Q12" s="32" t="str">
        <x:f>IF(N12="","",N12-F12)</x:f>
      </x:c>
      <x:c r="R12" s="34" t="n">
        <x:f>IF(G12=0,0,M12/G12)</x:f>
        <x:v>0</x:v>
      </x:c>
      <x:c r="S12" s="34" t="n">
        <x:f>IF(K12=0,0,L12/K12)</x:f>
        <x:v>0</x:v>
      </x:c>
    </x:row>
    <x:row r="13">
      <x:c r="A13" t="str">
        <x:v>JOB-012</x:v>
      </x:c>
      <x:c r="B13" t="str">
        <x:v>Creative</x:v>
      </x:c>
      <x:c r="C13" t="str">
        <x:v>Copywriter</x:v>
      </x:c>
      <x:c r="D13" t="str">
        <x:v>Senior</x:v>
      </x:c>
      <x:c r="E13" t="str">
        <x:v>Nadia</x:v>
      </x:c>
      <x:c r="F13" s="30" t="n">
        <x:v>45658</x:v>
      </x:c>
      <x:c r="G13" t="n">
        <x:v>137</x:v>
      </x:c>
      <x:c r="H13" t="n">
        <x:v>35</x:v>
      </x:c>
      <x:c r="I13" t="n">
        <x:v>5</x:v>
      </x:c>
      <x:c r="J13" t="n">
        <x:v>2</x:v>
      </x:c>
      <x:c r="K13" t="n">
        <x:v>1</x:v>
      </x:c>
      <x:c r="L13" t="n">
        <x:v>1</x:v>
      </x:c>
      <x:c r="M13" t="n">
        <x:v>1</x:v>
      </x:c>
      <x:c r="N13" s="30" t="n">
        <x:v>45676</x:v>
      </x:c>
      <x:c r="O13" t="str">
        <x:v>JobStreet</x:v>
      </x:c>
      <x:c r="P13" t="str">
        <x:v>Filled</x:v>
      </x:c>
      <x:c r="Q13" s="32" t="n">
        <x:f>IF(N13="","",N13-F13)</x:f>
        <x:v>18</x:v>
      </x:c>
      <x:c r="R13" s="34" t="n">
        <x:f>IF(G13=0,0,M13/G13)</x:f>
        <x:v>0.0072992700729927005</x:v>
      </x:c>
      <x:c r="S13" s="34" t="n">
        <x:f>IF(K13=0,0,L13/K13)</x:f>
        <x:v>1</x:v>
      </x:c>
    </x:row>
    <x:row r="14">
      <x:c r="A14" t="str">
        <x:v>JOB-013</x:v>
      </x:c>
      <x:c r="B14" t="str">
        <x:v>IT</x:v>
      </x:c>
      <x:c r="C14" t="str">
        <x:v>Frontend Developer</x:v>
      </x:c>
      <x:c r="D14" t="str">
        <x:v>Staff</x:v>
      </x:c>
      <x:c r="E14" t="str">
        <x:v>Farhan</x:v>
      </x:c>
      <x:c r="F14" s="30" t="n">
        <x:v>45693</x:v>
      </x:c>
      <x:c r="G14" t="n">
        <x:v>148</x:v>
      </x:c>
      <x:c r="H14" t="n">
        <x:v>86</x:v>
      </x:c>
      <x:c r="I14" t="n">
        <x:v>10</x:v>
      </x:c>
      <x:c r="J14" t="n">
        <x:v>2</x:v>
      </x:c>
      <x:c r="K14" t="n">
        <x:v>1</x:v>
      </x:c>
      <x:c r="L14" t="n">
        <x:v>0</x:v>
      </x:c>
      <x:c r="M14" t="n">
        <x:v>0</x:v>
      </x:c>
      <x:c r="N14" s="30"/>
      <x:c r="O14" t="str">
        <x:v>Company Website</x:v>
      </x:c>
      <x:c r="P14" t="str">
        <x:v>On Hold</x:v>
      </x:c>
      <x:c r="Q14" s="32" t="str">
        <x:f>IF(N14="","",N14-F14)</x:f>
      </x:c>
      <x:c r="R14" s="34" t="n">
        <x:f>IF(G14=0,0,M14/G14)</x:f>
        <x:v>0</x:v>
      </x:c>
      <x:c r="S14" s="34" t="n">
        <x:f>IF(K14=0,0,L14/K14)</x:f>
        <x:v>0</x:v>
      </x:c>
    </x:row>
    <x:row r="15">
      <x:c r="A15" t="str">
        <x:v>JOB-014</x:v>
      </x:c>
      <x:c r="B15" t="str">
        <x:v>Finance</x:v>
      </x:c>
      <x:c r="C15" t="str">
        <x:v>Payroll Specialist</x:v>
      </x:c>
      <x:c r="D15" t="str">
        <x:v>Senior</x:v>
      </x:c>
      <x:c r="E15" t="str">
        <x:v>Rama</x:v>
      </x:c>
      <x:c r="F15" s="30" t="n">
        <x:v>45874</x:v>
      </x:c>
      <x:c r="G15" t="n">
        <x:v>150</x:v>
      </x:c>
      <x:c r="H15" t="n">
        <x:v>85</x:v>
      </x:c>
      <x:c r="I15" t="n">
        <x:v>46</x:v>
      </x:c>
      <x:c r="J15" t="n">
        <x:v>7</x:v>
      </x:c>
      <x:c r="K15" t="n">
        <x:v>2</x:v>
      </x:c>
      <x:c r="L15" t="n">
        <x:v>0</x:v>
      </x:c>
      <x:c r="M15" t="n">
        <x:v>0</x:v>
      </x:c>
      <x:c r="N15" s="30"/>
      <x:c r="O15" t="str">
        <x:v>Glints</x:v>
      </x:c>
      <x:c r="P15" t="str">
        <x:v>On Hold</x:v>
      </x:c>
      <x:c r="Q15" s="32" t="str">
        <x:f>IF(N15="","",N15-F15)</x:f>
      </x:c>
      <x:c r="R15" s="34" t="n">
        <x:f>IF(G15=0,0,M15/G15)</x:f>
        <x:v>0</x:v>
      </x:c>
      <x:c r="S15" s="34" t="n">
        <x:f>IF(K15=0,0,L15/K15)</x:f>
        <x:v>0</x:v>
      </x:c>
    </x:row>
    <x:row r="16">
      <x:c r="A16" t="str">
        <x:v>JOB-015</x:v>
      </x:c>
      <x:c r="B16" t="str">
        <x:v>Sales</x:v>
      </x:c>
      <x:c r="C16" t="str">
        <x:v>Sales Admin</x:v>
      </x:c>
      <x:c r="D16" t="str">
        <x:v>Staff</x:v>
      </x:c>
      <x:c r="E16" t="str">
        <x:v>Nadia</x:v>
      </x:c>
      <x:c r="F16" s="30" t="n">
        <x:v>45889</x:v>
      </x:c>
      <x:c r="G16" t="n">
        <x:v>69</x:v>
      </x:c>
      <x:c r="H16" t="n">
        <x:v>19</x:v>
      </x:c>
      <x:c r="I16" t="n">
        <x:v>7</x:v>
      </x:c>
      <x:c r="J16" t="n">
        <x:v>1</x:v>
      </x:c>
      <x:c r="K16" t="n">
        <x:v>1</x:v>
      </x:c>
      <x:c r="L16" t="n">
        <x:v>1</x:v>
      </x:c>
      <x:c r="M16" t="n">
        <x:v>1</x:v>
      </x:c>
      <x:c r="N16" s="30" t="n">
        <x:v>45904</x:v>
      </x:c>
      <x:c r="O16" t="str">
        <x:v>LinkedIn</x:v>
      </x:c>
      <x:c r="P16" t="str">
        <x:v>Filled</x:v>
      </x:c>
      <x:c r="Q16" s="32" t="n">
        <x:f>IF(N16="","",N16-F16)</x:f>
        <x:v>15</x:v>
      </x:c>
      <x:c r="R16" s="34" t="n">
        <x:f>IF(G16=0,0,M16/G16)</x:f>
        <x:v>0.014492753623188406</x:v>
      </x:c>
      <x:c r="S16" s="34" t="n">
        <x:f>IF(K16=0,0,L16/K16)</x:f>
        <x:v>1</x:v>
      </x:c>
    </x:row>
    <x:row r="17">
      <x:c r="A17" t="str">
        <x:v>JOB-016</x:v>
      </x:c>
      <x:c r="B17" t="str">
        <x:v>Sales</x:v>
      </x:c>
      <x:c r="C17" t="str">
        <x:v>Sales Executive</x:v>
      </x:c>
      <x:c r="D17" t="str">
        <x:v>Staff</x:v>
      </x:c>
      <x:c r="E17" t="str">
        <x:v>Ayu</x:v>
      </x:c>
      <x:c r="F17" s="30" t="n">
        <x:v>45827</x:v>
      </x:c>
      <x:c r="G17" t="n">
        <x:v>72</x:v>
      </x:c>
      <x:c r="H17" t="n">
        <x:v>26</x:v>
      </x:c>
      <x:c r="I17" t="n">
        <x:v>12</x:v>
      </x:c>
      <x:c r="J17" t="n">
        <x:v>4</x:v>
      </x:c>
      <x:c r="K17" t="n">
        <x:v>1</x:v>
      </x:c>
      <x:c r="L17" t="n">
        <x:v>1</x:v>
      </x:c>
      <x:c r="M17" t="n">
        <x:v>1</x:v>
      </x:c>
      <x:c r="N17" s="30" t="n">
        <x:v>45888</x:v>
      </x:c>
      <x:c r="O17" t="str">
        <x:v>Company Website</x:v>
      </x:c>
      <x:c r="P17" t="str">
        <x:v>Filled</x:v>
      </x:c>
      <x:c r="Q17" s="32" t="n">
        <x:f>IF(N17="","",N17-F17)</x:f>
        <x:v>61</x:v>
      </x:c>
      <x:c r="R17" s="34" t="n">
        <x:f>IF(G17=0,0,M17/G17)</x:f>
        <x:v>0.013888888888888888</x:v>
      </x:c>
      <x:c r="S17" s="34" t="n">
        <x:f>IF(K17=0,0,L17/K17)</x:f>
        <x:v>1</x:v>
      </x:c>
    </x:row>
    <x:row r="18">
      <x:c r="A18" t="str">
        <x:v>JOB-017</x:v>
      </x:c>
      <x:c r="B18" t="str">
        <x:v>IT</x:v>
      </x:c>
      <x:c r="C18" t="str">
        <x:v>Data Analyst</x:v>
      </x:c>
      <x:c r="D18" t="str">
        <x:v>Staff</x:v>
      </x:c>
      <x:c r="E18" t="str">
        <x:v>Farhan</x:v>
      </x:c>
      <x:c r="F18" s="30" t="n">
        <x:v>45866</x:v>
      </x:c>
      <x:c r="G18" t="n">
        <x:v>36</x:v>
      </x:c>
      <x:c r="H18" t="n">
        <x:v>19</x:v>
      </x:c>
      <x:c r="I18" t="n">
        <x:v>8</x:v>
      </x:c>
      <x:c r="J18" t="n">
        <x:v>3</x:v>
      </x:c>
      <x:c r="K18" t="n">
        <x:v>1</x:v>
      </x:c>
      <x:c r="L18" t="n">
        <x:v>1</x:v>
      </x:c>
      <x:c r="M18" t="n">
        <x:v>1</x:v>
      </x:c>
      <x:c r="N18" s="30" t="n">
        <x:v>45910</x:v>
      </x:c>
      <x:c r="O18" t="str">
        <x:v>Instagram</x:v>
      </x:c>
      <x:c r="P18" t="str">
        <x:v>Filled</x:v>
      </x:c>
      <x:c r="Q18" s="32" t="n">
        <x:f>IF(N18="","",N18-F18)</x:f>
        <x:v>44</x:v>
      </x:c>
      <x:c r="R18" s="34" t="n">
        <x:f>IF(G18=0,0,M18/G18)</x:f>
        <x:v>0.027777777777777776</x:v>
      </x:c>
      <x:c r="S18" s="34" t="n">
        <x:f>IF(K18=0,0,L18/K18)</x:f>
        <x:v>1</x:v>
      </x:c>
    </x:row>
    <x:row r="19">
      <x:c r="A19" t="str">
        <x:v>JOB-018</x:v>
      </x:c>
      <x:c r="B19" t="str">
        <x:v>HR</x:v>
      </x:c>
      <x:c r="C19" t="str">
        <x:v>HR Generalist</x:v>
      </x:c>
      <x:c r="D19" t="str">
        <x:v>Staff</x:v>
      </x:c>
      <x:c r="E19" t="str">
        <x:v>Andi</x:v>
      </x:c>
      <x:c r="F19" s="30" t="n">
        <x:v>45713</x:v>
      </x:c>
      <x:c r="G19" t="n">
        <x:v>60</x:v>
      </x:c>
      <x:c r="H19" t="n">
        <x:v>32</x:v>
      </x:c>
      <x:c r="I19" t="n">
        <x:v>16</x:v>
      </x:c>
      <x:c r="J19" t="n">
        <x:v>3</x:v>
      </x:c>
      <x:c r="K19" t="n">
        <x:v>1</x:v>
      </x:c>
      <x:c r="L19" t="n">
        <x:v>1</x:v>
      </x:c>
      <x:c r="M19" t="n">
        <x:v>1</x:v>
      </x:c>
      <x:c r="N19" s="30" t="n">
        <x:v>45745</x:v>
      </x:c>
      <x:c r="O19" t="str">
        <x:v>Glints</x:v>
      </x:c>
      <x:c r="P19" t="str">
        <x:v>Filled</x:v>
      </x:c>
      <x:c r="Q19" s="32" t="n">
        <x:f>IF(N19="","",N19-F19)</x:f>
        <x:v>32</x:v>
      </x:c>
      <x:c r="R19" s="34" t="n">
        <x:f>IF(G19=0,0,M19/G19)</x:f>
        <x:v>0.016666666666666666</x:v>
      </x:c>
      <x:c r="S19" s="34" t="n">
        <x:f>IF(K19=0,0,L19/K19)</x:f>
        <x:v>1</x:v>
      </x:c>
    </x:row>
    <x:row r="20">
      <x:c r="A20" t="str">
        <x:v>JOB-019</x:v>
      </x:c>
      <x:c r="B20" t="str">
        <x:v>Finance</x:v>
      </x:c>
      <x:c r="C20" t="str">
        <x:v>Finance Officer</x:v>
      </x:c>
      <x:c r="D20" t="str">
        <x:v>Staff</x:v>
      </x:c>
      <x:c r="E20" t="str">
        <x:v>Nadia</x:v>
      </x:c>
      <x:c r="F20" s="30" t="n">
        <x:v>45708</x:v>
      </x:c>
      <x:c r="G20" t="n">
        <x:v>150</x:v>
      </x:c>
      <x:c r="H20" t="n">
        <x:v>90</x:v>
      </x:c>
      <x:c r="I20" t="n">
        <x:v>2</x:v>
      </x:c>
      <x:c r="J20" t="n">
        <x:v>1</x:v>
      </x:c>
      <x:c r="K20" t="n">
        <x:v>1</x:v>
      </x:c>
      <x:c r="L20" t="n">
        <x:v>1</x:v>
      </x:c>
      <x:c r="M20" t="n">
        <x:v>1</x:v>
      </x:c>
      <x:c r="N20" s="30" t="n">
        <x:v>45749</x:v>
      </x:c>
      <x:c r="O20" t="str">
        <x:v>Glints</x:v>
      </x:c>
      <x:c r="P20" t="str">
        <x:v>Filled</x:v>
      </x:c>
      <x:c r="Q20" s="32" t="n">
        <x:f>IF(N20="","",N20-F20)</x:f>
        <x:v>41</x:v>
      </x:c>
      <x:c r="R20" s="34" t="n">
        <x:f>IF(G20=0,0,M20/G20)</x:f>
        <x:v>0.006666666666666667</x:v>
      </x:c>
      <x:c r="S20" s="34" t="n">
        <x:f>IF(K20=0,0,L20/K20)</x:f>
        <x:v>1</x:v>
      </x:c>
    </x:row>
    <x:row r="21">
      <x:c r="A21" t="str">
        <x:v>JOB-020</x:v>
      </x:c>
      <x:c r="B21" t="str">
        <x:v>Account Management</x:v>
      </x:c>
      <x:c r="C21" t="str">
        <x:v>Account Manager</x:v>
      </x:c>
      <x:c r="D21" t="str">
        <x:v>Supervisor</x:v>
      </x:c>
      <x:c r="E21" t="str">
        <x:v>Ayu</x:v>
      </x:c>
      <x:c r="F21" s="30" t="n">
        <x:v>45742</x:v>
      </x:c>
      <x:c r="G21" t="n">
        <x:v>111</x:v>
      </x:c>
      <x:c r="H21" t="n">
        <x:v>43</x:v>
      </x:c>
      <x:c r="I21" t="n">
        <x:v>16</x:v>
      </x:c>
      <x:c r="J21" t="n">
        <x:v>5</x:v>
      </x:c>
      <x:c r="K21" t="n">
        <x:v>3</x:v>
      </x:c>
      <x:c r="L21" t="n">
        <x:v>3</x:v>
      </x:c>
      <x:c r="M21" t="n">
        <x:v>1</x:v>
      </x:c>
      <x:c r="N21" s="30" t="n">
        <x:v>45803</x:v>
      </x:c>
      <x:c r="O21" t="str">
        <x:v>Company Website</x:v>
      </x:c>
      <x:c r="P21" t="str">
        <x:v>Filled</x:v>
      </x:c>
      <x:c r="Q21" s="32" t="n">
        <x:f>IF(N21="","",N21-F21)</x:f>
        <x:v>61</x:v>
      </x:c>
      <x:c r="R21" s="34" t="n">
        <x:f>IF(G21=0,0,M21/G21)</x:f>
        <x:v>0.009009009009009009</x:v>
      </x:c>
      <x:c r="S21" s="34" t="n">
        <x:f>IF(K21=0,0,L21/K21)</x:f>
        <x:v>1</x:v>
      </x:c>
    </x:row>
    <x:row r="22">
      <x:c r="A22" t="str">
        <x:v>JOB-021</x:v>
      </x:c>
      <x:c r="B22" t="str">
        <x:v>Sales</x:v>
      </x:c>
      <x:c r="C22" t="str">
        <x:v>Key Account Officer</x:v>
      </x:c>
      <x:c r="D22" t="str">
        <x:v>Staff</x:v>
      </x:c>
      <x:c r="E22" t="str">
        <x:v>Sari</x:v>
      </x:c>
      <x:c r="F22" s="30" t="n">
        <x:v>45769</x:v>
      </x:c>
      <x:c r="G22" t="n">
        <x:v>160</x:v>
      </x:c>
      <x:c r="H22" t="n">
        <x:v>47</x:v>
      </x:c>
      <x:c r="I22" t="n">
        <x:v>25</x:v>
      </x:c>
      <x:c r="J22" t="n">
        <x:v>6</x:v>
      </x:c>
      <x:c r="K22" t="n">
        <x:v>0</x:v>
      </x:c>
      <x:c r="L22" t="n">
        <x:v>0</x:v>
      </x:c>
      <x:c r="M22" t="n">
        <x:v>0</x:v>
      </x:c>
      <x:c r="N22" s="30"/>
      <x:c r="O22" t="str">
        <x:v>LinkedIn</x:v>
      </x:c>
      <x:c r="P22" t="str">
        <x:v>On Hold</x:v>
      </x:c>
      <x:c r="Q22" s="32" t="str">
        <x:f>IF(N22="","",N22-F22)</x:f>
      </x:c>
      <x:c r="R22" s="34" t="n">
        <x:f>IF(G22=0,0,M22/G22)</x:f>
        <x:v>0</x:v>
      </x:c>
      <x:c r="S22" s="34" t="n">
        <x:f>IF(K22=0,0,L22/K22)</x:f>
        <x:v>0</x:v>
      </x:c>
    </x:row>
    <x:row r="23">
      <x:c r="A23" t="str">
        <x:v>JOB-022</x:v>
      </x:c>
      <x:c r="B23" t="str">
        <x:v>IT</x:v>
      </x:c>
      <x:c r="C23" t="str">
        <x:v>Data Analyst</x:v>
      </x:c>
      <x:c r="D23" t="str">
        <x:v>Senior</x:v>
      </x:c>
      <x:c r="E23" t="str">
        <x:v>Nadia</x:v>
      </x:c>
      <x:c r="F23" s="30" t="n">
        <x:v>45738</x:v>
      </x:c>
      <x:c r="G23" t="n">
        <x:v>142</x:v>
      </x:c>
      <x:c r="H23" t="n">
        <x:v>40</x:v>
      </x:c>
      <x:c r="I23" t="n">
        <x:v>7</x:v>
      </x:c>
      <x:c r="J23" t="n">
        <x:v>1</x:v>
      </x:c>
      <x:c r="K23" t="n">
        <x:v>1</x:v>
      </x:c>
      <x:c r="L23" t="n">
        <x:v>1</x:v>
      </x:c>
      <x:c r="M23" t="n">
        <x:v>1</x:v>
      </x:c>
      <x:c r="N23" s="30" t="n">
        <x:v>45778</x:v>
      </x:c>
      <x:c r="O23" t="str">
        <x:v>LinkedIn</x:v>
      </x:c>
      <x:c r="P23" t="str">
        <x:v>Filled</x:v>
      </x:c>
      <x:c r="Q23" s="32" t="n">
        <x:f>IF(N23="","",N23-F23)</x:f>
        <x:v>40</x:v>
      </x:c>
      <x:c r="R23" s="34" t="n">
        <x:f>IF(G23=0,0,M23/G23)</x:f>
        <x:v>0.007042253521126761</x:v>
      </x:c>
      <x:c r="S23" s="34" t="n">
        <x:f>IF(K23=0,0,L23/K23)</x:f>
        <x:v>1</x:v>
      </x:c>
    </x:row>
    <x:row r="24">
      <x:c r="A24" t="str">
        <x:v>JOB-023</x:v>
      </x:c>
      <x:c r="B24" t="str">
        <x:v>IT</x:v>
      </x:c>
      <x:c r="C24" t="str">
        <x:v>Backend Developer</x:v>
      </x:c>
      <x:c r="D24" t="str">
        <x:v>Senior</x:v>
      </x:c>
      <x:c r="E24" t="str">
        <x:v>Ayu</x:v>
      </x:c>
      <x:c r="F24" s="30" t="n">
        <x:v>45975</x:v>
      </x:c>
      <x:c r="G24" t="n">
        <x:v>180</x:v>
      </x:c>
      <x:c r="H24" t="n">
        <x:v>117</x:v>
      </x:c>
      <x:c r="I24" t="n">
        <x:v>35</x:v>
      </x:c>
      <x:c r="J24" t="n">
        <x:v>11</x:v>
      </x:c>
      <x:c r="K24" t="n">
        <x:v>4</x:v>
      </x:c>
      <x:c r="L24" t="n">
        <x:v>2</x:v>
      </x:c>
      <x:c r="M24" t="n">
        <x:v>1</x:v>
      </x:c>
      <x:c r="N24" s="30" t="n">
        <x:v>46022</x:v>
      </x:c>
      <x:c r="O24" t="str">
        <x:v>Instagram</x:v>
      </x:c>
      <x:c r="P24" t="str">
        <x:v>Filled</x:v>
      </x:c>
      <x:c r="Q24" s="32" t="n">
        <x:f>IF(N24="","",N24-F24)</x:f>
        <x:v>47</x:v>
      </x:c>
      <x:c r="R24" s="34" t="n">
        <x:f>IF(G24=0,0,M24/G24)</x:f>
        <x:v>0.005555555555555556</x:v>
      </x:c>
      <x:c r="S24" s="34" t="n">
        <x:f>IF(K24=0,0,L24/K24)</x:f>
        <x:v>0.5</x:v>
      </x:c>
    </x:row>
    <x:row r="25">
      <x:c r="A25" t="str">
        <x:v>JOB-024</x:v>
      </x:c>
      <x:c r="B25" t="str">
        <x:v>Creative</x:v>
      </x:c>
      <x:c r="C25" t="str">
        <x:v>Copywriter</x:v>
      </x:c>
      <x:c r="D25" t="str">
        <x:v>Staff</x:v>
      </x:c>
      <x:c r="E25" t="str">
        <x:v>Dewi</x:v>
      </x:c>
      <x:c r="F25" s="30" t="n">
        <x:v>45988</x:v>
      </x:c>
      <x:c r="G25" t="n">
        <x:v>92</x:v>
      </x:c>
      <x:c r="H25" t="n">
        <x:v>27</x:v>
      </x:c>
      <x:c r="I25" t="n">
        <x:v>2</x:v>
      </x:c>
      <x:c r="J25" t="n">
        <x:v>1</x:v>
      </x:c>
      <x:c r="K25" t="n">
        <x:v>1</x:v>
      </x:c>
      <x:c r="L25" t="n">
        <x:v>1</x:v>
      </x:c>
      <x:c r="M25" t="n">
        <x:v>1</x:v>
      </x:c>
      <x:c r="N25" s="30" t="n">
        <x:v>46022</x:v>
      </x:c>
      <x:c r="O25" t="str">
        <x:v>JobStreet</x:v>
      </x:c>
      <x:c r="P25" t="str">
        <x:v>Filled</x:v>
      </x:c>
      <x:c r="Q25" s="32" t="n">
        <x:f>IF(N25="","",N25-F25)</x:f>
        <x:v>34</x:v>
      </x:c>
      <x:c r="R25" s="34" t="n">
        <x:f>IF(G25=0,0,M25/G25)</x:f>
        <x:v>0.010869565217391304</x:v>
      </x:c>
      <x:c r="S25" s="34" t="n">
        <x:f>IF(K25=0,0,L25/K25)</x:f>
        <x:v>1</x:v>
      </x:c>
    </x:row>
    <x:row r="26">
      <x:c r="A26" t="str">
        <x:v>JOB-025</x:v>
      </x:c>
      <x:c r="B26" t="str">
        <x:v>IT</x:v>
      </x:c>
      <x:c r="C26" t="str">
        <x:v>IT Support</x:v>
      </x:c>
      <x:c r="D26" t="str">
        <x:v>Staff</x:v>
      </x:c>
      <x:c r="E26" t="str">
        <x:v>Andi</x:v>
      </x:c>
      <x:c r="F26" s="30" t="n">
        <x:v>45693</x:v>
      </x:c>
      <x:c r="G26" t="n">
        <x:v>106</x:v>
      </x:c>
      <x:c r="H26" t="n">
        <x:v>44</x:v>
      </x:c>
      <x:c r="I26" t="n">
        <x:v>7</x:v>
      </x:c>
      <x:c r="J26" t="n">
        <x:v>4</x:v>
      </x:c>
      <x:c r="K26" t="n">
        <x:v>2</x:v>
      </x:c>
      <x:c r="L26" t="n">
        <x:v>0</x:v>
      </x:c>
      <x:c r="M26" t="n">
        <x:v>0</x:v>
      </x:c>
      <x:c r="N26" s="30"/>
      <x:c r="O26" t="str">
        <x:v>Instagram</x:v>
      </x:c>
      <x:c r="P26" t="str">
        <x:v>Cancelled</x:v>
      </x:c>
      <x:c r="Q26" s="32" t="str">
        <x:f>IF(N26="","",N26-F26)</x:f>
      </x:c>
      <x:c r="R26" s="34" t="n">
        <x:f>IF(G26=0,0,M26/G26)</x:f>
        <x:v>0</x:v>
      </x:c>
      <x:c r="S26" s="34" t="n">
        <x:f>IF(K26=0,0,L26/K26)</x:f>
        <x:v>0</x:v>
      </x:c>
    </x:row>
    <x:row r="27">
      <x:c r="A27" t="str">
        <x:v>JOB-026</x:v>
      </x:c>
      <x:c r="B27" t="str">
        <x:v>Creative</x:v>
      </x:c>
      <x:c r="C27" t="str">
        <x:v>Graphic Designer</x:v>
      </x:c>
      <x:c r="D27" t="str">
        <x:v>Senior</x:v>
      </x:c>
      <x:c r="E27" t="str">
        <x:v>Nadia</x:v>
      </x:c>
      <x:c r="F27" s="30" t="n">
        <x:v>45811</x:v>
      </x:c>
      <x:c r="G27" t="n">
        <x:v>38</x:v>
      </x:c>
      <x:c r="H27" t="n">
        <x:v>13</x:v>
      </x:c>
      <x:c r="I27" t="n">
        <x:v>4</x:v>
      </x:c>
      <x:c r="J27" t="n">
        <x:v>1</x:v>
      </x:c>
      <x:c r="K27" t="n">
        <x:v>0</x:v>
      </x:c>
      <x:c r="L27" t="n">
        <x:v>0</x:v>
      </x:c>
      <x:c r="M27" t="n">
        <x:v>0</x:v>
      </x:c>
      <x:c r="N27" s="30"/>
      <x:c r="O27" t="str">
        <x:v>Instagram</x:v>
      </x:c>
      <x:c r="P27" t="str">
        <x:v>On Hold</x:v>
      </x:c>
      <x:c r="Q27" s="32" t="str">
        <x:f>IF(N27="","",N27-F27)</x:f>
      </x:c>
      <x:c r="R27" s="34" t="n">
        <x:f>IF(G27=0,0,M27/G27)</x:f>
        <x:v>0</x:v>
      </x:c>
      <x:c r="S27" s="34" t="n">
        <x:f>IF(K27=0,0,L27/K27)</x:f>
        <x:v>0</x:v>
      </x:c>
    </x:row>
    <x:row r="28">
      <x:c r="A28" t="str">
        <x:v>JOB-027</x:v>
      </x:c>
      <x:c r="B28" t="str">
        <x:v>IT</x:v>
      </x:c>
      <x:c r="C28" t="str">
        <x:v>Backend Developer</x:v>
      </x:c>
      <x:c r="D28" t="str">
        <x:v>Staff</x:v>
      </x:c>
      <x:c r="E28" t="str">
        <x:v>Rama</x:v>
      </x:c>
      <x:c r="F28" s="30" t="n">
        <x:v>45765</x:v>
      </x:c>
      <x:c r="G28" t="n">
        <x:v>64</x:v>
      </x:c>
      <x:c r="H28" t="n">
        <x:v>37</x:v>
      </x:c>
      <x:c r="I28" t="n">
        <x:v>10</x:v>
      </x:c>
      <x:c r="J28" t="n">
        <x:v>5</x:v>
      </x:c>
      <x:c r="K28" t="n">
        <x:v>3</x:v>
      </x:c>
      <x:c r="L28" t="n">
        <x:v>0</x:v>
      </x:c>
      <x:c r="M28" t="n">
        <x:v>0</x:v>
      </x:c>
      <x:c r="N28" s="30"/>
      <x:c r="O28" t="str">
        <x:v>Referral</x:v>
      </x:c>
      <x:c r="P28" t="str">
        <x:v>Open</x:v>
      </x:c>
      <x:c r="Q28" s="32" t="str">
        <x:f>IF(N28="","",N28-F28)</x:f>
      </x:c>
      <x:c r="R28" s="34" t="n">
        <x:f>IF(G28=0,0,M28/G28)</x:f>
        <x:v>0</x:v>
      </x:c>
      <x:c r="S28" s="34" t="n">
        <x:f>IF(K28=0,0,L28/K28)</x:f>
        <x:v>0</x:v>
      </x:c>
    </x:row>
    <x:row r="29">
      <x:c r="A29" t="str">
        <x:v>JOB-028</x:v>
      </x:c>
      <x:c r="B29" t="str">
        <x:v>Operations</x:v>
      </x:c>
      <x:c r="C29" t="str">
        <x:v>Operations Staff</x:v>
      </x:c>
      <x:c r="D29" t="str">
        <x:v>Staff</x:v>
      </x:c>
      <x:c r="E29" t="str">
        <x:v>Maya</x:v>
      </x:c>
      <x:c r="F29" s="30" t="n">
        <x:v>45799</x:v>
      </x:c>
      <x:c r="G29" t="n">
        <x:v>97</x:v>
      </x:c>
      <x:c r="H29" t="n">
        <x:v>32</x:v>
      </x:c>
      <x:c r="I29" t="n">
        <x:v>10</x:v>
      </x:c>
      <x:c r="J29" t="n">
        <x:v>2</x:v>
      </x:c>
      <x:c r="K29" t="n">
        <x:v>1</x:v>
      </x:c>
      <x:c r="L29" t="n">
        <x:v>1</x:v>
      </x:c>
      <x:c r="M29" t="n">
        <x:v>1</x:v>
      </x:c>
      <x:c r="N29" s="30" t="n">
        <x:v>45849</x:v>
      </x:c>
      <x:c r="O29" t="str">
        <x:v>LinkedIn</x:v>
      </x:c>
      <x:c r="P29" t="str">
        <x:v>Filled</x:v>
      </x:c>
      <x:c r="Q29" s="32" t="n">
        <x:f>IF(N29="","",N29-F29)</x:f>
        <x:v>50</x:v>
      </x:c>
      <x:c r="R29" s="34" t="n">
        <x:f>IF(G29=0,0,M29/G29)</x:f>
        <x:v>0.010309278350515464</x:v>
      </x:c>
      <x:c r="S29" s="34" t="n">
        <x:f>IF(K29=0,0,L29/K29)</x:f>
        <x:v>1</x:v>
      </x:c>
    </x:row>
    <x:row r="30">
      <x:c r="A30" t="str">
        <x:v>JOB-029</x:v>
      </x:c>
      <x:c r="B30" t="str">
        <x:v>HR</x:v>
      </x:c>
      <x:c r="C30" t="str">
        <x:v>HR Generalist</x:v>
      </x:c>
      <x:c r="D30" t="str">
        <x:v>Manager</x:v>
      </x:c>
      <x:c r="E30" t="str">
        <x:v>Dewi</x:v>
      </x:c>
      <x:c r="F30" s="30" t="n">
        <x:v>45937</x:v>
      </x:c>
      <x:c r="G30" t="n">
        <x:v>106</x:v>
      </x:c>
      <x:c r="H30" t="n">
        <x:v>63</x:v>
      </x:c>
      <x:c r="I30" t="n">
        <x:v>11</x:v>
      </x:c>
      <x:c r="J30" t="n">
        <x:v>4</x:v>
      </x:c>
      <x:c r="K30" t="n">
        <x:v>1</x:v>
      </x:c>
      <x:c r="L30" t="n">
        <x:v>1</x:v>
      </x:c>
      <x:c r="M30" t="n">
        <x:v>1</x:v>
      </x:c>
      <x:c r="N30" s="30" t="n">
        <x:v>45971</x:v>
      </x:c>
      <x:c r="O30" t="str">
        <x:v>Referral</x:v>
      </x:c>
      <x:c r="P30" t="str">
        <x:v>Filled</x:v>
      </x:c>
      <x:c r="Q30" s="32" t="n">
        <x:f>IF(N30="","",N30-F30)</x:f>
        <x:v>34</x:v>
      </x:c>
      <x:c r="R30" s="34" t="n">
        <x:f>IF(G30=0,0,M30/G30)</x:f>
        <x:v>0.009433962264150943</x:v>
      </x:c>
      <x:c r="S30" s="34" t="n">
        <x:f>IF(K30=0,0,L30/K30)</x:f>
        <x:v>1</x:v>
      </x:c>
    </x:row>
    <x:row r="31">
      <x:c r="A31" t="str">
        <x:v>JOB-030</x:v>
      </x:c>
      <x:c r="B31" t="str">
        <x:v>Operations</x:v>
      </x:c>
      <x:c r="C31" t="str">
        <x:v>Operations Staff</x:v>
      </x:c>
      <x:c r="D31" t="str">
        <x:v>Supervisor</x:v>
      </x:c>
      <x:c r="E31" t="str">
        <x:v>Budi</x:v>
      </x:c>
      <x:c r="F31" s="30" t="n">
        <x:v>45785</x:v>
      </x:c>
      <x:c r="G31" t="n">
        <x:v>102</x:v>
      </x:c>
      <x:c r="H31" t="n">
        <x:v>60</x:v>
      </x:c>
      <x:c r="I31" t="n">
        <x:v>28</x:v>
      </x:c>
      <x:c r="J31" t="n">
        <x:v>5</x:v>
      </x:c>
      <x:c r="K31" t="n">
        <x:v>1</x:v>
      </x:c>
      <x:c r="L31" t="n">
        <x:v>1</x:v>
      </x:c>
      <x:c r="M31" t="n">
        <x:v>1</x:v>
      </x:c>
      <x:c r="N31" s="30" t="n">
        <x:v>45851</x:v>
      </x:c>
      <x:c r="O31" t="str">
        <x:v>JobStreet</x:v>
      </x:c>
      <x:c r="P31" t="str">
        <x:v>Filled</x:v>
      </x:c>
      <x:c r="Q31" s="32" t="n">
        <x:f>IF(N31="","",N31-F31)</x:f>
        <x:v>66</x:v>
      </x:c>
      <x:c r="R31" s="34" t="n">
        <x:f>IF(G31=0,0,M31/G31)</x:f>
        <x:v>0.00980392156862745</x:v>
      </x:c>
      <x:c r="S31" s="34" t="n">
        <x:f>IF(K31=0,0,L31/K31)</x:f>
        <x:v>1</x:v>
      </x:c>
    </x:row>
    <x:row r="32">
      <x:c r="A32" t="str">
        <x:v>JOB-031</x:v>
      </x:c>
      <x:c r="B32" t="str">
        <x:v>Account Management</x:v>
      </x:c>
      <x:c r="C32" t="str">
        <x:v>Account Executive</x:v>
      </x:c>
      <x:c r="D32" t="str">
        <x:v>Staff</x:v>
      </x:c>
      <x:c r="E32" t="str">
        <x:v>Andi</x:v>
      </x:c>
      <x:c r="F32" s="30" t="n">
        <x:v>45868</x:v>
      </x:c>
      <x:c r="G32" t="n">
        <x:v>75</x:v>
      </x:c>
      <x:c r="H32" t="n">
        <x:v>26</x:v>
      </x:c>
      <x:c r="I32" t="n">
        <x:v>4</x:v>
      </x:c>
      <x:c r="J32" t="n">
        <x:v>1</x:v>
      </x:c>
      <x:c r="K32" t="n">
        <x:v>0</x:v>
      </x:c>
      <x:c r="L32" t="n">
        <x:v>0</x:v>
      </x:c>
      <x:c r="M32" t="n">
        <x:v>0</x:v>
      </x:c>
      <x:c r="N32" s="30"/>
      <x:c r="O32" t="str">
        <x:v>LinkedIn</x:v>
      </x:c>
      <x:c r="P32" t="str">
        <x:v>Open</x:v>
      </x:c>
      <x:c r="Q32" s="32" t="str">
        <x:f>IF(N32="","",N32-F32)</x:f>
      </x:c>
      <x:c r="R32" s="34" t="n">
        <x:f>IF(G32=0,0,M32/G32)</x:f>
        <x:v>0</x:v>
      </x:c>
      <x:c r="S32" s="34" t="n">
        <x:f>IF(K32=0,0,L32/K32)</x:f>
        <x:v>0</x:v>
      </x:c>
    </x:row>
    <x:row r="33">
      <x:c r="A33" t="str">
        <x:v>JOB-032</x:v>
      </x:c>
      <x:c r="B33" t="str">
        <x:v>Operations</x:v>
      </x:c>
      <x:c r="C33" t="str">
        <x:v>Project Coordinator</x:v>
      </x:c>
      <x:c r="D33" t="str">
        <x:v>Staff</x:v>
      </x:c>
      <x:c r="E33" t="str">
        <x:v>Farhan</x:v>
      </x:c>
      <x:c r="F33" s="30" t="n">
        <x:v>45837</x:v>
      </x:c>
      <x:c r="G33" t="n">
        <x:v>70</x:v>
      </x:c>
      <x:c r="H33" t="n">
        <x:v>24</x:v>
      </x:c>
      <x:c r="I33" t="n">
        <x:v>2</x:v>
      </x:c>
      <x:c r="J33" t="n">
        <x:v>1</x:v>
      </x:c>
      <x:c r="K33" t="n">
        <x:v>1</x:v>
      </x:c>
      <x:c r="L33" t="n">
        <x:v>1</x:v>
      </x:c>
      <x:c r="M33" t="n">
        <x:v>1</x:v>
      </x:c>
      <x:c r="N33" s="30" t="n">
        <x:v>45869</x:v>
      </x:c>
      <x:c r="O33" t="str">
        <x:v>LinkedIn</x:v>
      </x:c>
      <x:c r="P33" t="str">
        <x:v>Filled</x:v>
      </x:c>
      <x:c r="Q33" s="32" t="n">
        <x:f>IF(N33="","",N33-F33)</x:f>
        <x:v>32</x:v>
      </x:c>
      <x:c r="R33" s="34" t="n">
        <x:f>IF(G33=0,0,M33/G33)</x:f>
        <x:v>0.014285714285714285</x:v>
      </x:c>
      <x:c r="S33" s="34" t="n">
        <x:f>IF(K33=0,0,L33/K33)</x:f>
        <x:v>1</x:v>
      </x:c>
    </x:row>
    <x:row r="34">
      <x:c r="A34" t="str">
        <x:v>JOB-033</x:v>
      </x:c>
      <x:c r="B34" t="str">
        <x:v>Operations</x:v>
      </x:c>
      <x:c r="C34" t="str">
        <x:v>Procurement Officer</x:v>
      </x:c>
      <x:c r="D34" t="str">
        <x:v>Staff</x:v>
      </x:c>
      <x:c r="E34" t="str">
        <x:v>Nadia</x:v>
      </x:c>
      <x:c r="F34" s="30" t="n">
        <x:v>45862</x:v>
      </x:c>
      <x:c r="G34" t="n">
        <x:v>149</x:v>
      </x:c>
      <x:c r="H34" t="n">
        <x:v>58</x:v>
      </x:c>
      <x:c r="I34" t="n">
        <x:v>2</x:v>
      </x:c>
      <x:c r="J34" t="n">
        <x:v>1</x:v>
      </x:c>
      <x:c r="K34" t="n">
        <x:v>1</x:v>
      </x:c>
      <x:c r="L34" t="n">
        <x:v>1</x:v>
      </x:c>
      <x:c r="M34" t="n">
        <x:v>1</x:v>
      </x:c>
      <x:c r="N34" s="30" t="n">
        <x:v>45914</x:v>
      </x:c>
      <x:c r="O34" t="str">
        <x:v>Referral</x:v>
      </x:c>
      <x:c r="P34" t="str">
        <x:v>Filled</x:v>
      </x:c>
      <x:c r="Q34" s="32" t="n">
        <x:f>IF(N34="","",N34-F34)</x:f>
        <x:v>52</x:v>
      </x:c>
      <x:c r="R34" s="34" t="n">
        <x:f>IF(G34=0,0,M34/G34)</x:f>
        <x:v>0.006711409395973154</x:v>
      </x:c>
      <x:c r="S34" s="34" t="n">
        <x:f>IF(K34=0,0,L34/K34)</x:f>
        <x:v>1</x:v>
      </x:c>
    </x:row>
    <x:row r="35">
      <x:c r="A35" t="str">
        <x:v>JOB-034</x:v>
      </x:c>
      <x:c r="B35" t="str">
        <x:v>HR</x:v>
      </x:c>
      <x:c r="C35" t="str">
        <x:v>HR Generalist</x:v>
      </x:c>
      <x:c r="D35" t="str">
        <x:v>Senior</x:v>
      </x:c>
      <x:c r="E35" t="str">
        <x:v>Andi</x:v>
      </x:c>
      <x:c r="F35" s="30" t="n">
        <x:v>45818</x:v>
      </x:c>
      <x:c r="G35" t="n">
        <x:v>142</x:v>
      </x:c>
      <x:c r="H35" t="n">
        <x:v>42</x:v>
      </x:c>
      <x:c r="I35" t="n">
        <x:v>14</x:v>
      </x:c>
      <x:c r="J35" t="n">
        <x:v>4</x:v>
      </x:c>
      <x:c r="K35" t="n">
        <x:v>1</x:v>
      </x:c>
      <x:c r="L35" t="n">
        <x:v>1</x:v>
      </x:c>
      <x:c r="M35" t="n">
        <x:v>1</x:v>
      </x:c>
      <x:c r="N35" s="30" t="n">
        <x:v>45878</x:v>
      </x:c>
      <x:c r="O35" t="str">
        <x:v>Glints</x:v>
      </x:c>
      <x:c r="P35" t="str">
        <x:v>Filled</x:v>
      </x:c>
      <x:c r="Q35" s="32" t="n">
        <x:f>IF(N35="","",N35-F35)</x:f>
        <x:v>60</x:v>
      </x:c>
      <x:c r="R35" s="34" t="n">
        <x:f>IF(G35=0,0,M35/G35)</x:f>
        <x:v>0.007042253521126761</x:v>
      </x:c>
      <x:c r="S35" s="34" t="n">
        <x:f>IF(K35=0,0,L35/K35)</x:f>
        <x:v>1</x:v>
      </x:c>
    </x:row>
    <x:row r="36">
      <x:c r="A36" t="str">
        <x:v>JOB-035</x:v>
      </x:c>
      <x:c r="B36" t="str">
        <x:v>HR</x:v>
      </x:c>
      <x:c r="C36" t="str">
        <x:v>Recruiter</x:v>
      </x:c>
      <x:c r="D36" t="str">
        <x:v>Staff</x:v>
      </x:c>
      <x:c r="E36" t="str">
        <x:v>Rizky</x:v>
      </x:c>
      <x:c r="F36" s="30" t="n">
        <x:v>45827</x:v>
      </x:c>
      <x:c r="G36" t="n">
        <x:v>43</x:v>
      </x:c>
      <x:c r="H36" t="n">
        <x:v>19</x:v>
      </x:c>
      <x:c r="I36" t="n">
        <x:v>10</x:v>
      </x:c>
      <x:c r="J36" t="n">
        <x:v>3</x:v>
      </x:c>
      <x:c r="K36" t="n">
        <x:v>2</x:v>
      </x:c>
      <x:c r="L36" t="n">
        <x:v>2</x:v>
      </x:c>
      <x:c r="M36" t="n">
        <x:v>1</x:v>
      </x:c>
      <x:c r="N36" s="30" t="n">
        <x:v>45862</x:v>
      </x:c>
      <x:c r="O36" t="str">
        <x:v>Glints</x:v>
      </x:c>
      <x:c r="P36" t="str">
        <x:v>Filled</x:v>
      </x:c>
      <x:c r="Q36" s="32" t="n">
        <x:f>IF(N36="","",N36-F36)</x:f>
        <x:v>35</x:v>
      </x:c>
      <x:c r="R36" s="34" t="n">
        <x:f>IF(G36=0,0,M36/G36)</x:f>
        <x:v>0.023255813953488372</x:v>
      </x:c>
      <x:c r="S36" s="34" t="n">
        <x:f>IF(K36=0,0,L36/K36)</x:f>
        <x:v>1</x:v>
      </x:c>
    </x:row>
    <x:row r="37">
      <x:c r="A37" t="str">
        <x:v>JOB-036</x:v>
      </x:c>
      <x:c r="B37" t="str">
        <x:v>Sales</x:v>
      </x:c>
      <x:c r="C37" t="str">
        <x:v>Sales Admin</x:v>
      </x:c>
      <x:c r="D37" t="str">
        <x:v>Senior</x:v>
      </x:c>
      <x:c r="E37" t="str">
        <x:v>Budi</x:v>
      </x:c>
      <x:c r="F37" s="30" t="n">
        <x:v>45873</x:v>
      </x:c>
      <x:c r="G37" t="n">
        <x:v>109</x:v>
      </x:c>
      <x:c r="H37" t="n">
        <x:v>70</x:v>
      </x:c>
      <x:c r="I37" t="n">
        <x:v>13</x:v>
      </x:c>
      <x:c r="J37" t="n">
        <x:v>5</x:v>
      </x:c>
      <x:c r="K37" t="n">
        <x:v>2</x:v>
      </x:c>
      <x:c r="L37" t="n">
        <x:v>2</x:v>
      </x:c>
      <x:c r="M37" t="n">
        <x:v>1</x:v>
      </x:c>
      <x:c r="N37" s="30" t="n">
        <x:v>45923</x:v>
      </x:c>
      <x:c r="O37" t="str">
        <x:v>LinkedIn</x:v>
      </x:c>
      <x:c r="P37" t="str">
        <x:v>Filled</x:v>
      </x:c>
      <x:c r="Q37" s="32" t="n">
        <x:f>IF(N37="","",N37-F37)</x:f>
        <x:v>50</x:v>
      </x:c>
      <x:c r="R37" s="34" t="n">
        <x:f>IF(G37=0,0,M37/G37)</x:f>
        <x:v>0.009174311926605505</x:v>
      </x:c>
      <x:c r="S37" s="34" t="n">
        <x:f>IF(K37=0,0,L37/K37)</x:f>
        <x:v>1</x:v>
      </x:c>
    </x:row>
    <x:row r="38">
      <x:c r="A38" t="str">
        <x:v>JOB-037</x:v>
      </x:c>
      <x:c r="B38" t="str">
        <x:v>Creative</x:v>
      </x:c>
      <x:c r="C38" t="str">
        <x:v>Art Director</x:v>
      </x:c>
      <x:c r="D38" t="str">
        <x:v>Staff</x:v>
      </x:c>
      <x:c r="E38" t="str">
        <x:v>Rama</x:v>
      </x:c>
      <x:c r="F38" s="30" t="n">
        <x:v>45968</x:v>
      </x:c>
      <x:c r="G38" t="n">
        <x:v>131</x:v>
      </x:c>
      <x:c r="H38" t="n">
        <x:v>60</x:v>
      </x:c>
      <x:c r="I38" t="n">
        <x:v>30</x:v>
      </x:c>
      <x:c r="J38" t="n">
        <x:v>7</x:v>
      </x:c>
      <x:c r="K38" t="n">
        <x:v>4</x:v>
      </x:c>
      <x:c r="L38" t="n">
        <x:v>4</x:v>
      </x:c>
      <x:c r="M38" t="n">
        <x:v>1</x:v>
      </x:c>
      <x:c r="N38" s="30" t="n">
        <x:v>46022</x:v>
      </x:c>
      <x:c r="O38" t="str">
        <x:v>Instagram</x:v>
      </x:c>
      <x:c r="P38" t="str">
        <x:v>Filled</x:v>
      </x:c>
      <x:c r="Q38" s="32" t="n">
        <x:f>IF(N38="","",N38-F38)</x:f>
        <x:v>54</x:v>
      </x:c>
      <x:c r="R38" s="34" t="n">
        <x:f>IF(G38=0,0,M38/G38)</x:f>
        <x:v>0.007633587786259542</x:v>
      </x:c>
      <x:c r="S38" s="34" t="n">
        <x:f>IF(K38=0,0,L38/K38)</x:f>
        <x:v>1</x:v>
      </x:c>
    </x:row>
    <x:row r="39">
      <x:c r="A39" t="str">
        <x:v>JOB-038</x:v>
      </x:c>
      <x:c r="B39" t="str">
        <x:v>Finance</x:v>
      </x:c>
      <x:c r="C39" t="str">
        <x:v>Finance Officer</x:v>
      </x:c>
      <x:c r="D39" t="str">
        <x:v>Staff</x:v>
      </x:c>
      <x:c r="E39" t="str">
        <x:v>Rama</x:v>
      </x:c>
      <x:c r="F39" s="30" t="n">
        <x:v>45829</x:v>
      </x:c>
      <x:c r="G39" t="n">
        <x:v>72</x:v>
      </x:c>
      <x:c r="H39" t="n">
        <x:v>39</x:v>
      </x:c>
      <x:c r="I39" t="n">
        <x:v>11</x:v>
      </x:c>
      <x:c r="J39" t="n">
        <x:v>2</x:v>
      </x:c>
      <x:c r="K39" t="n">
        <x:v>1</x:v>
      </x:c>
      <x:c r="L39" t="n">
        <x:v>1</x:v>
      </x:c>
      <x:c r="M39" t="n">
        <x:v>1</x:v>
      </x:c>
      <x:c r="N39" s="30" t="n">
        <x:v>45845</x:v>
      </x:c>
      <x:c r="O39" t="str">
        <x:v>LinkedIn</x:v>
      </x:c>
      <x:c r="P39" t="str">
        <x:v>Filled</x:v>
      </x:c>
      <x:c r="Q39" s="32" t="n">
        <x:f>IF(N39="","",N39-F39)</x:f>
        <x:v>16</x:v>
      </x:c>
      <x:c r="R39" s="34" t="n">
        <x:f>IF(G39=0,0,M39/G39)</x:f>
        <x:v>0.013888888888888888</x:v>
      </x:c>
      <x:c r="S39" s="34" t="n">
        <x:f>IF(K39=0,0,L39/K39)</x:f>
        <x:v>1</x:v>
      </x:c>
    </x:row>
    <x:row r="40">
      <x:c r="A40" t="str">
        <x:v>JOB-039</x:v>
      </x:c>
      <x:c r="B40" t="str">
        <x:v>Finance</x:v>
      </x:c>
      <x:c r="C40" t="str">
        <x:v>Tax Officer</x:v>
      </x:c>
      <x:c r="D40" t="str">
        <x:v>Senior</x:v>
      </x:c>
      <x:c r="E40" t="str">
        <x:v>Rizky</x:v>
      </x:c>
      <x:c r="F40" s="30" t="n">
        <x:v>45891</x:v>
      </x:c>
      <x:c r="G40" t="n">
        <x:v>173</x:v>
      </x:c>
      <x:c r="H40" t="n">
        <x:v>67</x:v>
      </x:c>
      <x:c r="I40" t="n">
        <x:v>26</x:v>
      </x:c>
      <x:c r="J40" t="n">
        <x:v>8</x:v>
      </x:c>
      <x:c r="K40" t="n">
        <x:v>3</x:v>
      </x:c>
      <x:c r="L40" t="n">
        <x:v>1</x:v>
      </x:c>
      <x:c r="M40" t="n">
        <x:v>1</x:v>
      </x:c>
      <x:c r="N40" s="30" t="n">
        <x:v>45915</x:v>
      </x:c>
      <x:c r="O40" t="str">
        <x:v>Instagram</x:v>
      </x:c>
      <x:c r="P40" t="str">
        <x:v>Filled</x:v>
      </x:c>
      <x:c r="Q40" s="32" t="n">
        <x:f>IF(N40="","",N40-F40)</x:f>
        <x:v>24</x:v>
      </x:c>
      <x:c r="R40" s="34" t="n">
        <x:f>IF(G40=0,0,M40/G40)</x:f>
        <x:v>0.005780346820809248</x:v>
      </x:c>
      <x:c r="S40" s="34" t="n">
        <x:f>IF(K40=0,0,L40/K40)</x:f>
        <x:v>0.3333333333333333</x:v>
      </x:c>
    </x:row>
    <x:row r="41">
      <x:c r="A41" t="str">
        <x:v>JOB-040</x:v>
      </x:c>
      <x:c r="B41" t="str">
        <x:v>Sales</x:v>
      </x:c>
      <x:c r="C41" t="str">
        <x:v>Sales Executive</x:v>
      </x:c>
      <x:c r="D41" t="str">
        <x:v>Supervisor</x:v>
      </x:c>
      <x:c r="E41" t="str">
        <x:v>Rizky</x:v>
      </x:c>
      <x:c r="F41" s="30" t="n">
        <x:v>45875</x:v>
      </x:c>
      <x:c r="G41" t="n">
        <x:v>144</x:v>
      </x:c>
      <x:c r="H41" t="n">
        <x:v>65</x:v>
      </x:c>
      <x:c r="I41" t="n">
        <x:v>5</x:v>
      </x:c>
      <x:c r="J41" t="n">
        <x:v>3</x:v>
      </x:c>
      <x:c r="K41" t="n">
        <x:v>1</x:v>
      </x:c>
      <x:c r="L41" t="n">
        <x:v>1</x:v>
      </x:c>
      <x:c r="M41" t="n">
        <x:v>1</x:v>
      </x:c>
      <x:c r="N41" s="30" t="n">
        <x:v>45919</x:v>
      </x:c>
      <x:c r="O41" t="str">
        <x:v>JobStreet</x:v>
      </x:c>
      <x:c r="P41" t="str">
        <x:v>Filled</x:v>
      </x:c>
      <x:c r="Q41" s="32" t="n">
        <x:f>IF(N41="","",N41-F41)</x:f>
        <x:v>44</x:v>
      </x:c>
      <x:c r="R41" s="34" t="n">
        <x:f>IF(G41=0,0,M41/G41)</x:f>
        <x:v>0.006944444444444444</x:v>
      </x:c>
      <x:c r="S41" s="34" t="n">
        <x:f>IF(K41=0,0,L41/K41)</x:f>
        <x:v>1</x:v>
      </x:c>
    </x:row>
    <x:row r="42">
      <x:c r="A42" t="str">
        <x:v>JOB-041</x:v>
      </x:c>
      <x:c r="B42" t="str">
        <x:v>Operations</x:v>
      </x:c>
      <x:c r="C42" t="str">
        <x:v>Project Coordinator</x:v>
      </x:c>
      <x:c r="D42" t="str">
        <x:v>Senior</x:v>
      </x:c>
      <x:c r="E42" t="str">
        <x:v>Nadia</x:v>
      </x:c>
      <x:c r="F42" s="30" t="n">
        <x:v>45962</x:v>
      </x:c>
      <x:c r="G42" t="n">
        <x:v>125</x:v>
      </x:c>
      <x:c r="H42" t="n">
        <x:v>70</x:v>
      </x:c>
      <x:c r="I42" t="n">
        <x:v>34</x:v>
      </x:c>
      <x:c r="J42" t="n">
        <x:v>14</x:v>
      </x:c>
      <x:c r="K42" t="n">
        <x:v>8</x:v>
      </x:c>
      <x:c r="L42" t="n">
        <x:v>8</x:v>
      </x:c>
      <x:c r="M42" t="n">
        <x:v>1</x:v>
      </x:c>
      <x:c r="N42" s="30" t="n">
        <x:v>46022</x:v>
      </x:c>
      <x:c r="O42" t="str">
        <x:v>JobStreet</x:v>
      </x:c>
      <x:c r="P42" t="str">
        <x:v>Filled</x:v>
      </x:c>
      <x:c r="Q42" s="32" t="n">
        <x:f>IF(N42="","",N42-F42)</x:f>
        <x:v>60</x:v>
      </x:c>
      <x:c r="R42" s="34" t="n">
        <x:f>IF(G42=0,0,M42/G42)</x:f>
        <x:v>0.008</x:v>
      </x:c>
      <x:c r="S42" s="34" t="n">
        <x:f>IF(K42=0,0,L42/K42)</x:f>
        <x:v>1</x:v>
      </x:c>
    </x:row>
    <x:row r="43">
      <x:c r="A43" t="str">
        <x:v>JOB-042</x:v>
      </x:c>
      <x:c r="B43" t="str">
        <x:v>Sales</x:v>
      </x:c>
      <x:c r="C43" t="str">
        <x:v>Key Account Officer</x:v>
      </x:c>
      <x:c r="D43" t="str">
        <x:v>Senior</x:v>
      </x:c>
      <x:c r="E43" t="str">
        <x:v>Budi</x:v>
      </x:c>
      <x:c r="F43" s="30" t="n">
        <x:v>45984</x:v>
      </x:c>
      <x:c r="G43" t="n">
        <x:v>145</x:v>
      </x:c>
      <x:c r="H43" t="n">
        <x:v>67</x:v>
      </x:c>
      <x:c r="I43" t="n">
        <x:v>17</x:v>
      </x:c>
      <x:c r="J43" t="n">
        <x:v>5</x:v>
      </x:c>
      <x:c r="K43" t="n">
        <x:v>3</x:v>
      </x:c>
      <x:c r="L43" t="n">
        <x:v>1</x:v>
      </x:c>
      <x:c r="M43" t="n">
        <x:v>1</x:v>
      </x:c>
      <x:c r="N43" s="30" t="n">
        <x:v>46022</x:v>
      </x:c>
      <x:c r="O43" t="str">
        <x:v>Referral</x:v>
      </x:c>
      <x:c r="P43" t="str">
        <x:v>Filled</x:v>
      </x:c>
      <x:c r="Q43" s="32" t="n">
        <x:f>IF(N43="","",N43-F43)</x:f>
        <x:v>38</x:v>
      </x:c>
      <x:c r="R43" s="34" t="n">
        <x:f>IF(G43=0,0,M43/G43)</x:f>
        <x:v>0.006896551724137931</x:v>
      </x:c>
      <x:c r="S43" s="34" t="n">
        <x:f>IF(K43=0,0,L43/K43)</x:f>
        <x:v>0.3333333333333333</x:v>
      </x:c>
    </x:row>
    <x:row r="44">
      <x:c r="A44" t="str">
        <x:v>JOB-043</x:v>
      </x:c>
      <x:c r="B44" t="str">
        <x:v>Finance</x:v>
      </x:c>
      <x:c r="C44" t="str">
        <x:v>Payroll Specialist</x:v>
      </x:c>
      <x:c r="D44" t="str">
        <x:v>Staff</x:v>
      </x:c>
      <x:c r="E44" t="str">
        <x:v>Nadia</x:v>
      </x:c>
      <x:c r="F44" s="30" t="n">
        <x:v>45699</x:v>
      </x:c>
      <x:c r="G44" t="n">
        <x:v>71</x:v>
      </x:c>
      <x:c r="H44" t="n">
        <x:v>29</x:v>
      </x:c>
      <x:c r="I44" t="n">
        <x:v>13</x:v>
      </x:c>
      <x:c r="J44" t="n">
        <x:v>2</x:v>
      </x:c>
      <x:c r="K44" t="n">
        <x:v>1</x:v>
      </x:c>
      <x:c r="L44" t="n">
        <x:v>1</x:v>
      </x:c>
      <x:c r="M44" t="n">
        <x:v>1</x:v>
      </x:c>
      <x:c r="N44" s="30" t="n">
        <x:v>45740</x:v>
      </x:c>
      <x:c r="O44" t="str">
        <x:v>Glints</x:v>
      </x:c>
      <x:c r="P44" t="str">
        <x:v>Filled</x:v>
      </x:c>
      <x:c r="Q44" s="32" t="n">
        <x:f>IF(N44="","",N44-F44)</x:f>
        <x:v>41</x:v>
      </x:c>
      <x:c r="R44" s="34" t="n">
        <x:f>IF(G44=0,0,M44/G44)</x:f>
        <x:v>0.014084507042253521</x:v>
      </x:c>
      <x:c r="S44" s="34" t="n">
        <x:f>IF(K44=0,0,L44/K44)</x:f>
        <x:v>1</x:v>
      </x:c>
    </x:row>
    <x:row r="45">
      <x:c r="A45" t="str">
        <x:v>JOB-044</x:v>
      </x:c>
      <x:c r="B45" t="str">
        <x:v>Creative</x:v>
      </x:c>
      <x:c r="C45" t="str">
        <x:v>Video Editor</x:v>
      </x:c>
      <x:c r="D45" t="str">
        <x:v>Staff</x:v>
      </x:c>
      <x:c r="E45" t="str">
        <x:v>Budi</x:v>
      </x:c>
      <x:c r="F45" s="30" t="n">
        <x:v>45873</x:v>
      </x:c>
      <x:c r="G45" t="n">
        <x:v>161</x:v>
      </x:c>
      <x:c r="H45" t="n">
        <x:v>42</x:v>
      </x:c>
      <x:c r="I45" t="n">
        <x:v>20</x:v>
      </x:c>
      <x:c r="J45" t="n">
        <x:v>7</x:v>
      </x:c>
      <x:c r="K45" t="n">
        <x:v>3</x:v>
      </x:c>
      <x:c r="L45" t="n">
        <x:v>1</x:v>
      </x:c>
      <x:c r="M45" t="n">
        <x:v>1</x:v>
      </x:c>
      <x:c r="N45" s="30" t="n">
        <x:v>45948</x:v>
      </x:c>
      <x:c r="O45" t="str">
        <x:v>Referral</x:v>
      </x:c>
      <x:c r="P45" t="str">
        <x:v>Filled</x:v>
      </x:c>
      <x:c r="Q45" s="32" t="n">
        <x:f>IF(N45="","",N45-F45)</x:f>
        <x:v>75</x:v>
      </x:c>
      <x:c r="R45" s="34" t="n">
        <x:f>IF(G45=0,0,M45/G45)</x:f>
        <x:v>0.006211180124223602</x:v>
      </x:c>
      <x:c r="S45" s="34" t="n">
        <x:f>IF(K45=0,0,L45/K45)</x:f>
        <x:v>0.3333333333333333</x:v>
      </x:c>
    </x:row>
    <x:row r="46">
      <x:c r="A46" t="str">
        <x:v>JOB-045</x:v>
      </x:c>
      <x:c r="B46" t="str">
        <x:v>Creative</x:v>
      </x:c>
      <x:c r="C46" t="str">
        <x:v>Video Editor</x:v>
      </x:c>
      <x:c r="D46" t="str">
        <x:v>Supervisor</x:v>
      </x:c>
      <x:c r="E46" t="str">
        <x:v>Maya</x:v>
      </x:c>
      <x:c r="F46" s="30" t="n">
        <x:v>45933</x:v>
      </x:c>
      <x:c r="G46" t="n">
        <x:v>151</x:v>
      </x:c>
      <x:c r="H46" t="n">
        <x:v>88</x:v>
      </x:c>
      <x:c r="I46" t="n">
        <x:v>40</x:v>
      </x:c>
      <x:c r="J46" t="n">
        <x:v>8</x:v>
      </x:c>
      <x:c r="K46" t="n">
        <x:v>3</x:v>
      </x:c>
      <x:c r="L46" t="n">
        <x:v>0</x:v>
      </x:c>
      <x:c r="M46" t="n">
        <x:v>0</x:v>
      </x:c>
      <x:c r="N46" s="30"/>
      <x:c r="O46" t="str">
        <x:v>JobStreet</x:v>
      </x:c>
      <x:c r="P46" t="str">
        <x:v>Open</x:v>
      </x:c>
      <x:c r="Q46" s="32" t="str">
        <x:f>IF(N46="","",N46-F46)</x:f>
      </x:c>
      <x:c r="R46" s="34" t="n">
        <x:f>IF(G46=0,0,M46/G46)</x:f>
        <x:v>0</x:v>
      </x:c>
      <x:c r="S46" s="34" t="n">
        <x:f>IF(K46=0,0,L46/K46)</x:f>
        <x:v>0</x:v>
      </x:c>
    </x:row>
    <x:row r="47">
      <x:c r="A47" t="str">
        <x:v>JOB-046</x:v>
      </x:c>
      <x:c r="B47" t="str">
        <x:v>Creative</x:v>
      </x:c>
      <x:c r="C47" t="str">
        <x:v>Video Editor</x:v>
      </x:c>
      <x:c r="D47" t="str">
        <x:v>Senior</x:v>
      </x:c>
      <x:c r="E47" t="str">
        <x:v>Maya</x:v>
      </x:c>
      <x:c r="F47" s="30" t="n">
        <x:v>45830</x:v>
      </x:c>
      <x:c r="G47" t="n">
        <x:v>115</x:v>
      </x:c>
      <x:c r="H47" t="n">
        <x:v>74</x:v>
      </x:c>
      <x:c r="I47" t="n">
        <x:v>12</x:v>
      </x:c>
      <x:c r="J47" t="n">
        <x:v>7</x:v>
      </x:c>
      <x:c r="K47" t="n">
        <x:v>3</x:v>
      </x:c>
      <x:c r="L47" t="n">
        <x:v>1</x:v>
      </x:c>
      <x:c r="M47" t="n">
        <x:v>1</x:v>
      </x:c>
      <x:c r="N47" s="30" t="n">
        <x:v>45884</x:v>
      </x:c>
      <x:c r="O47" t="str">
        <x:v>Company Website</x:v>
      </x:c>
      <x:c r="P47" t="str">
        <x:v>Filled</x:v>
      </x:c>
      <x:c r="Q47" s="32" t="n">
        <x:f>IF(N47="","",N47-F47)</x:f>
        <x:v>54</x:v>
      </x:c>
      <x:c r="R47" s="34" t="n">
        <x:f>IF(G47=0,0,M47/G47)</x:f>
        <x:v>0.008695652173913044</x:v>
      </x:c>
      <x:c r="S47" s="34" t="n">
        <x:f>IF(K47=0,0,L47/K47)</x:f>
        <x:v>0.3333333333333333</x:v>
      </x:c>
    </x:row>
    <x:row r="48">
      <x:c r="A48" t="str">
        <x:v>JOB-047</x:v>
      </x:c>
      <x:c r="B48" t="str">
        <x:v>HR</x:v>
      </x:c>
      <x:c r="C48" t="str">
        <x:v>People Partner</x:v>
      </x:c>
      <x:c r="D48" t="str">
        <x:v>Senior</x:v>
      </x:c>
      <x:c r="E48" t="str">
        <x:v>Ayu</x:v>
      </x:c>
      <x:c r="F48" s="30" t="n">
        <x:v>45700</x:v>
      </x:c>
      <x:c r="G48" t="n">
        <x:v>46</x:v>
      </x:c>
      <x:c r="H48" t="n">
        <x:v>25</x:v>
      </x:c>
      <x:c r="I48" t="n">
        <x:v>4</x:v>
      </x:c>
      <x:c r="J48" t="n">
        <x:v>1</x:v>
      </x:c>
      <x:c r="K48" t="n">
        <x:v>1</x:v>
      </x:c>
      <x:c r="L48" t="n">
        <x:v>1</x:v>
      </x:c>
      <x:c r="M48" t="n">
        <x:v>1</x:v>
      </x:c>
      <x:c r="N48" s="30" t="n">
        <x:v>45735</x:v>
      </x:c>
      <x:c r="O48" t="str">
        <x:v>JobStreet</x:v>
      </x:c>
      <x:c r="P48" t="str">
        <x:v>Filled</x:v>
      </x:c>
      <x:c r="Q48" s="32" t="n">
        <x:f>IF(N48="","",N48-F48)</x:f>
        <x:v>35</x:v>
      </x:c>
      <x:c r="R48" s="34" t="n">
        <x:f>IF(G48=0,0,M48/G48)</x:f>
        <x:v>0.021739130434782608</x:v>
      </x:c>
      <x:c r="S48" s="34" t="n">
        <x:f>IF(K48=0,0,L48/K48)</x:f>
        <x:v>1</x:v>
      </x:c>
    </x:row>
    <x:row r="49">
      <x:c r="A49" t="str">
        <x:v>JOB-048</x:v>
      </x:c>
      <x:c r="B49" t="str">
        <x:v>Account Management</x:v>
      </x:c>
      <x:c r="C49" t="str">
        <x:v>Client Service Officer</x:v>
      </x:c>
      <x:c r="D49" t="str">
        <x:v>Staff</x:v>
      </x:c>
      <x:c r="E49" t="str">
        <x:v>Maya</x:v>
      </x:c>
      <x:c r="F49" s="30" t="n">
        <x:v>45800</x:v>
      </x:c>
      <x:c r="G49" t="n">
        <x:v>119</x:v>
      </x:c>
      <x:c r="H49" t="n">
        <x:v>45</x:v>
      </x:c>
      <x:c r="I49" t="n">
        <x:v>4</x:v>
      </x:c>
      <x:c r="J49" t="n">
        <x:v>2</x:v>
      </x:c>
      <x:c r="K49" t="n">
        <x:v>0</x:v>
      </x:c>
      <x:c r="L49" t="n">
        <x:v>0</x:v>
      </x:c>
      <x:c r="M49" t="n">
        <x:v>0</x:v>
      </x:c>
      <x:c r="N49" s="30"/>
      <x:c r="O49" t="str">
        <x:v>Instagram</x:v>
      </x:c>
      <x:c r="P49" t="str">
        <x:v>Open</x:v>
      </x:c>
      <x:c r="Q49" s="32" t="str">
        <x:f>IF(N49="","",N49-F49)</x:f>
      </x:c>
      <x:c r="R49" s="34" t="n">
        <x:f>IF(G49=0,0,M49/G49)</x:f>
        <x:v>0</x:v>
      </x:c>
      <x:c r="S49" s="34" t="n">
        <x:f>IF(K49=0,0,L49/K49)</x:f>
        <x:v>0</x:v>
      </x:c>
    </x:row>
    <x:row r="50">
      <x:c r="A50" t="str">
        <x:v>JOB-049</x:v>
      </x:c>
      <x:c r="B50" t="str">
        <x:v>IT</x:v>
      </x:c>
      <x:c r="C50" t="str">
        <x:v>Frontend Developer</x:v>
      </x:c>
      <x:c r="D50" t="str">
        <x:v>Manager</x:v>
      </x:c>
      <x:c r="E50" t="str">
        <x:v>Andi</x:v>
      </x:c>
      <x:c r="F50" s="30" t="n">
        <x:v>45772</x:v>
      </x:c>
      <x:c r="G50" t="n">
        <x:v>178</x:v>
      </x:c>
      <x:c r="H50" t="n">
        <x:v>49</x:v>
      </x:c>
      <x:c r="I50" t="n">
        <x:v>26</x:v>
      </x:c>
      <x:c r="J50" t="n">
        <x:v>1</x:v>
      </x:c>
      <x:c r="K50" t="n">
        <x:v>1</x:v>
      </x:c>
      <x:c r="L50" t="n">
        <x:v>1</x:v>
      </x:c>
      <x:c r="M50" t="n">
        <x:v>1</x:v>
      </x:c>
      <x:c r="N50" s="30" t="n">
        <x:v>45840</x:v>
      </x:c>
      <x:c r="O50" t="str">
        <x:v>LinkedIn</x:v>
      </x:c>
      <x:c r="P50" t="str">
        <x:v>Filled</x:v>
      </x:c>
      <x:c r="Q50" s="32" t="n">
        <x:f>IF(N50="","",N50-F50)</x:f>
        <x:v>68</x:v>
      </x:c>
      <x:c r="R50" s="34" t="n">
        <x:f>IF(G50=0,0,M50/G50)</x:f>
        <x:v>0.0056179775280898875</x:v>
      </x:c>
      <x:c r="S50" s="34" t="n">
        <x:f>IF(K50=0,0,L50/K50)</x:f>
        <x:v>1</x:v>
      </x:c>
    </x:row>
    <x:row r="51">
      <x:c r="A51" t="str">
        <x:v>JOB-050</x:v>
      </x:c>
      <x:c r="B51" t="str">
        <x:v>IT</x:v>
      </x:c>
      <x:c r="C51" t="str">
        <x:v>Backend Developer</x:v>
      </x:c>
      <x:c r="D51" t="str">
        <x:v>Staff</x:v>
      </x:c>
      <x:c r="E51" t="str">
        <x:v>Farhan</x:v>
      </x:c>
      <x:c r="F51" s="30" t="n">
        <x:v>45716</x:v>
      </x:c>
      <x:c r="G51" t="n">
        <x:v>67</x:v>
      </x:c>
      <x:c r="H51" t="n">
        <x:v>30</x:v>
      </x:c>
      <x:c r="I51" t="n">
        <x:v>13</x:v>
      </x:c>
      <x:c r="J51" t="n">
        <x:v>3</x:v>
      </x:c>
      <x:c r="K51" t="n">
        <x:v>1</x:v>
      </x:c>
      <x:c r="L51" t="n">
        <x:v>1</x:v>
      </x:c>
      <x:c r="M51" t="n">
        <x:v>1</x:v>
      </x:c>
      <x:c r="N51" s="30" t="n">
        <x:v>45769</x:v>
      </x:c>
      <x:c r="O51" t="str">
        <x:v>Company Website</x:v>
      </x:c>
      <x:c r="P51" t="str">
        <x:v>Filled</x:v>
      </x:c>
      <x:c r="Q51" s="32" t="n">
        <x:f>IF(N51="","",N51-F51)</x:f>
        <x:v>53</x:v>
      </x:c>
      <x:c r="R51" s="34" t="n">
        <x:f>IF(G51=0,0,M51/G51)</x:f>
        <x:v>0.014925373134328358</x:v>
      </x:c>
      <x:c r="S51" s="34" t="n">
        <x:f>IF(K51=0,0,L51/K51)</x:f>
        <x:v>1</x:v>
      </x:c>
    </x:row>
    <x:row r="52">
      <x:c r="A52" t="str">
        <x:v>JOB-051</x:v>
      </x:c>
      <x:c r="B52" t="str">
        <x:v>Sales</x:v>
      </x:c>
      <x:c r="C52" t="str">
        <x:v>Sales Executive</x:v>
      </x:c>
      <x:c r="D52" t="str">
        <x:v>Senior</x:v>
      </x:c>
      <x:c r="E52" t="str">
        <x:v>Dewi</x:v>
      </x:c>
      <x:c r="F52" s="30" t="n">
        <x:v>45817</x:v>
      </x:c>
      <x:c r="G52" t="n">
        <x:v>18</x:v>
      </x:c>
      <x:c r="H52" t="n">
        <x:v>8</x:v>
      </x:c>
      <x:c r="I52" t="n">
        <x:v>4</x:v>
      </x:c>
      <x:c r="J52" t="n">
        <x:v>2</x:v>
      </x:c>
      <x:c r="K52" t="n">
        <x:v>1</x:v>
      </x:c>
      <x:c r="L52" t="n">
        <x:v>1</x:v>
      </x:c>
      <x:c r="M52" t="n">
        <x:v>1</x:v>
      </x:c>
      <x:c r="N52" s="30" t="n">
        <x:v>45836</x:v>
      </x:c>
      <x:c r="O52" t="str">
        <x:v>Company Website</x:v>
      </x:c>
      <x:c r="P52" t="str">
        <x:v>Filled</x:v>
      </x:c>
      <x:c r="Q52" s="32" t="n">
        <x:f>IF(N52="","",N52-F52)</x:f>
        <x:v>19</x:v>
      </x:c>
      <x:c r="R52" s="34" t="n">
        <x:f>IF(G52=0,0,M52/G52)</x:f>
        <x:v>0.05555555555555555</x:v>
      </x:c>
      <x:c r="S52" s="34" t="n">
        <x:f>IF(K52=0,0,L52/K52)</x:f>
        <x:v>1</x:v>
      </x:c>
    </x:row>
    <x:row r="53">
      <x:c r="A53" t="str">
        <x:v>JOB-052</x:v>
      </x:c>
      <x:c r="B53" t="str">
        <x:v>Sales</x:v>
      </x:c>
      <x:c r="C53" t="str">
        <x:v>Business Development</x:v>
      </x:c>
      <x:c r="D53" t="str">
        <x:v>Staff</x:v>
      </x:c>
      <x:c r="E53" t="str">
        <x:v>Sari</x:v>
      </x:c>
      <x:c r="F53" s="30" t="n">
        <x:v>45965</x:v>
      </x:c>
      <x:c r="G53" t="n">
        <x:v>156</x:v>
      </x:c>
      <x:c r="H53" t="n">
        <x:v>89</x:v>
      </x:c>
      <x:c r="I53" t="n">
        <x:v>4</x:v>
      </x:c>
      <x:c r="J53" t="n">
        <x:v>2</x:v>
      </x:c>
      <x:c r="K53" t="n">
        <x:v>1</x:v>
      </x:c>
      <x:c r="L53" t="n">
        <x:v>0</x:v>
      </x:c>
      <x:c r="M53" t="n">
        <x:v>0</x:v>
      </x:c>
      <x:c r="N53" s="30"/>
      <x:c r="O53" t="str">
        <x:v>Instagram</x:v>
      </x:c>
      <x:c r="P53" t="str">
        <x:v>Open</x:v>
      </x:c>
      <x:c r="Q53" s="32" t="str">
        <x:f>IF(N53="","",N53-F53)</x:f>
      </x:c>
      <x:c r="R53" s="34" t="n">
        <x:f>IF(G53=0,0,M53/G53)</x:f>
        <x:v>0</x:v>
      </x:c>
      <x:c r="S53" s="34" t="n">
        <x:f>IF(K53=0,0,L53/K53)</x:f>
        <x:v>0</x:v>
      </x:c>
    </x:row>
    <x:row r="54">
      <x:c r="A54" t="str">
        <x:v>JOB-053</x:v>
      </x:c>
      <x:c r="B54" t="str">
        <x:v>Creative</x:v>
      </x:c>
      <x:c r="C54" t="str">
        <x:v>Graphic Designer</x:v>
      </x:c>
      <x:c r="D54" t="str">
        <x:v>Senior</x:v>
      </x:c>
      <x:c r="E54" t="str">
        <x:v>Andi</x:v>
      </x:c>
      <x:c r="F54" s="30" t="n">
        <x:v>45664</x:v>
      </x:c>
      <x:c r="G54" t="n">
        <x:v>137</x:v>
      </x:c>
      <x:c r="H54" t="n">
        <x:v>40</x:v>
      </x:c>
      <x:c r="I54" t="n">
        <x:v>15</x:v>
      </x:c>
      <x:c r="J54" t="n">
        <x:v>6</x:v>
      </x:c>
      <x:c r="K54" t="n">
        <x:v>3</x:v>
      </x:c>
      <x:c r="L54" t="n">
        <x:v>0</x:v>
      </x:c>
      <x:c r="M54" t="n">
        <x:v>0</x:v>
      </x:c>
      <x:c r="N54" s="30"/>
      <x:c r="O54" t="str">
        <x:v>Instagram</x:v>
      </x:c>
      <x:c r="P54" t="str">
        <x:v>Open</x:v>
      </x:c>
      <x:c r="Q54" s="32" t="str">
        <x:f>IF(N54="","",N54-F54)</x:f>
      </x:c>
      <x:c r="R54" s="34" t="n">
        <x:f>IF(G54=0,0,M54/G54)</x:f>
        <x:v>0</x:v>
      </x:c>
      <x:c r="S54" s="34" t="n">
        <x:f>IF(K54=0,0,L54/K54)</x:f>
        <x:v>0</x:v>
      </x:c>
    </x:row>
    <x:row r="55">
      <x:c r="A55" t="str">
        <x:v>JOB-054</x:v>
      </x:c>
      <x:c r="B55" t="str">
        <x:v>Finance</x:v>
      </x:c>
      <x:c r="C55" t="str">
        <x:v>Tax Officer</x:v>
      </x:c>
      <x:c r="D55" t="str">
        <x:v>Staff</x:v>
      </x:c>
      <x:c r="E55" t="str">
        <x:v>Nadia</x:v>
      </x:c>
      <x:c r="F55" s="30" t="n">
        <x:v>45796</x:v>
      </x:c>
      <x:c r="G55" t="n">
        <x:v>149</x:v>
      </x:c>
      <x:c r="H55" t="n">
        <x:v>86</x:v>
      </x:c>
      <x:c r="I55" t="n">
        <x:v>32</x:v>
      </x:c>
      <x:c r="J55" t="n">
        <x:v>15</x:v>
      </x:c>
      <x:c r="K55" t="n">
        <x:v>6</x:v>
      </x:c>
      <x:c r="L55" t="n">
        <x:v>6</x:v>
      </x:c>
      <x:c r="M55" t="n">
        <x:v>1</x:v>
      </x:c>
      <x:c r="N55" s="30" t="n">
        <x:v>45848</x:v>
      </x:c>
      <x:c r="O55" t="str">
        <x:v>Referral</x:v>
      </x:c>
      <x:c r="P55" t="str">
        <x:v>Filled</x:v>
      </x:c>
      <x:c r="Q55" s="32" t="n">
        <x:f>IF(N55="","",N55-F55)</x:f>
        <x:v>52</x:v>
      </x:c>
      <x:c r="R55" s="34" t="n">
        <x:f>IF(G55=0,0,M55/G55)</x:f>
        <x:v>0.006711409395973154</x:v>
      </x:c>
      <x:c r="S55" s="34" t="n">
        <x:f>IF(K55=0,0,L55/K55)</x:f>
        <x:v>1</x:v>
      </x:c>
    </x:row>
    <x:row r="56">
      <x:c r="A56" t="str">
        <x:v>JOB-055</x:v>
      </x:c>
      <x:c r="B56" t="str">
        <x:v>Creative</x:v>
      </x:c>
      <x:c r="C56" t="str">
        <x:v>Copywriter</x:v>
      </x:c>
      <x:c r="D56" t="str">
        <x:v>Supervisor</x:v>
      </x:c>
      <x:c r="E56" t="str">
        <x:v>Rizky</x:v>
      </x:c>
      <x:c r="F56" s="30" t="n">
        <x:v>45800</x:v>
      </x:c>
      <x:c r="G56" t="n">
        <x:v>74</x:v>
      </x:c>
      <x:c r="H56" t="n">
        <x:v>42</x:v>
      </x:c>
      <x:c r="I56" t="n">
        <x:v>16</x:v>
      </x:c>
      <x:c r="J56" t="n">
        <x:v>7</x:v>
      </x:c>
      <x:c r="K56" t="n">
        <x:v>2</x:v>
      </x:c>
      <x:c r="L56" t="n">
        <x:v>0</x:v>
      </x:c>
      <x:c r="M56" t="n">
        <x:v>0</x:v>
      </x:c>
      <x:c r="N56" s="30"/>
      <x:c r="O56" t="str">
        <x:v>LinkedIn</x:v>
      </x:c>
      <x:c r="P56" t="str">
        <x:v>Cancelled</x:v>
      </x:c>
      <x:c r="Q56" s="32" t="str">
        <x:f>IF(N56="","",N56-F56)</x:f>
      </x:c>
      <x:c r="R56" s="34" t="n">
        <x:f>IF(G56=0,0,M56/G56)</x:f>
        <x:v>0</x:v>
      </x:c>
      <x:c r="S56" s="34" t="n">
        <x:f>IF(K56=0,0,L56/K56)</x:f>
        <x:v>0</x:v>
      </x:c>
    </x:row>
    <x:row r="57">
      <x:c r="A57" t="str">
        <x:v>JOB-056</x:v>
      </x:c>
      <x:c r="B57" t="str">
        <x:v>Account Management</x:v>
      </x:c>
      <x:c r="C57" t="str">
        <x:v>Client Service Officer</x:v>
      </x:c>
      <x:c r="D57" t="str">
        <x:v>Staff</x:v>
      </x:c>
      <x:c r="E57" t="str">
        <x:v>Budi</x:v>
      </x:c>
      <x:c r="F57" s="30" t="n">
        <x:v>45839</x:v>
      </x:c>
      <x:c r="G57" t="n">
        <x:v>99</x:v>
      </x:c>
      <x:c r="H57" t="n">
        <x:v>41</x:v>
      </x:c>
      <x:c r="I57" t="n">
        <x:v>21</x:v>
      </x:c>
      <x:c r="J57" t="n">
        <x:v>12</x:v>
      </x:c>
      <x:c r="K57" t="n">
        <x:v>4</x:v>
      </x:c>
      <x:c r="L57" t="n">
        <x:v>0</x:v>
      </x:c>
      <x:c r="M57" t="n">
        <x:v>0</x:v>
      </x:c>
      <x:c r="N57" s="30"/>
      <x:c r="O57" t="str">
        <x:v>Company Website</x:v>
      </x:c>
      <x:c r="P57" t="str">
        <x:v>Open</x:v>
      </x:c>
      <x:c r="Q57" s="32" t="str">
        <x:f>IF(N57="","",N57-F57)</x:f>
      </x:c>
      <x:c r="R57" s="34" t="n">
        <x:f>IF(G57=0,0,M57/G57)</x:f>
        <x:v>0</x:v>
      </x:c>
      <x:c r="S57" s="34" t="n">
        <x:f>IF(K57=0,0,L57/K57)</x:f>
        <x:v>0</x:v>
      </x:c>
    </x:row>
    <x:row r="58">
      <x:c r="A58" t="str">
        <x:v>JOB-057</x:v>
      </x:c>
      <x:c r="B58" t="str">
        <x:v>HR</x:v>
      </x:c>
      <x:c r="C58" t="str">
        <x:v>Recruiter</x:v>
      </x:c>
      <x:c r="D58" t="str">
        <x:v>Staff</x:v>
      </x:c>
      <x:c r="E58" t="str">
        <x:v>Maya</x:v>
      </x:c>
      <x:c r="F58" s="30" t="n">
        <x:v>45908</x:v>
      </x:c>
      <x:c r="G58" t="n">
        <x:v>73</x:v>
      </x:c>
      <x:c r="H58" t="n">
        <x:v>40</x:v>
      </x:c>
      <x:c r="I58" t="n">
        <x:v>17</x:v>
      </x:c>
      <x:c r="J58" t="n">
        <x:v>8</x:v>
      </x:c>
      <x:c r="K58" t="n">
        <x:v>3</x:v>
      </x:c>
      <x:c r="L58" t="n">
        <x:v>1</x:v>
      </x:c>
      <x:c r="M58" t="n">
        <x:v>1</x:v>
      </x:c>
      <x:c r="N58" s="30" t="n">
        <x:v>45928</x:v>
      </x:c>
      <x:c r="O58" t="str">
        <x:v>Referral</x:v>
      </x:c>
      <x:c r="P58" t="str">
        <x:v>Filled</x:v>
      </x:c>
      <x:c r="Q58" s="32" t="n">
        <x:f>IF(N58="","",N58-F58)</x:f>
        <x:v>20</x:v>
      </x:c>
      <x:c r="R58" s="34" t="n">
        <x:f>IF(G58=0,0,M58/G58)</x:f>
        <x:v>0.0136986301369863</x:v>
      </x:c>
      <x:c r="S58" s="34" t="n">
        <x:f>IF(K58=0,0,L58/K58)</x:f>
        <x:v>0.3333333333333333</x:v>
      </x:c>
    </x:row>
    <x:row r="59">
      <x:c r="A59" t="str">
        <x:v>JOB-058</x:v>
      </x:c>
      <x:c r="B59" t="str">
        <x:v>Finance</x:v>
      </x:c>
      <x:c r="C59" t="str">
        <x:v>Tax Officer</x:v>
      </x:c>
      <x:c r="D59" t="str">
        <x:v>Senior</x:v>
      </x:c>
      <x:c r="E59" t="str">
        <x:v>Sari</x:v>
      </x:c>
      <x:c r="F59" s="30" t="n">
        <x:v>45955</x:v>
      </x:c>
      <x:c r="G59" t="n">
        <x:v>153</x:v>
      </x:c>
      <x:c r="H59" t="n">
        <x:v>71</x:v>
      </x:c>
      <x:c r="I59" t="n">
        <x:v>24</x:v>
      </x:c>
      <x:c r="J59" t="n">
        <x:v>7</x:v>
      </x:c>
      <x:c r="K59" t="n">
        <x:v>4</x:v>
      </x:c>
      <x:c r="L59" t="n">
        <x:v>3</x:v>
      </x:c>
      <x:c r="M59" t="n">
        <x:v>1</x:v>
      </x:c>
      <x:c r="N59" s="30" t="n">
        <x:v>45992</x:v>
      </x:c>
      <x:c r="O59" t="str">
        <x:v>Instagram</x:v>
      </x:c>
      <x:c r="P59" t="str">
        <x:v>Filled</x:v>
      </x:c>
      <x:c r="Q59" s="32" t="n">
        <x:f>IF(N59="","",N59-F59)</x:f>
        <x:v>37</x:v>
      </x:c>
      <x:c r="R59" s="34" t="n">
        <x:f>IF(G59=0,0,M59/G59)</x:f>
        <x:v>0.006535947712418301</x:v>
      </x:c>
      <x:c r="S59" s="34" t="n">
        <x:f>IF(K59=0,0,L59/K59)</x:f>
        <x:v>0.75</x:v>
      </x:c>
    </x:row>
    <x:row r="60">
      <x:c r="A60" t="str">
        <x:v>JOB-059</x:v>
      </x:c>
      <x:c r="B60" t="str">
        <x:v>Account Management</x:v>
      </x:c>
      <x:c r="C60" t="str">
        <x:v>Client Service Officer</x:v>
      </x:c>
      <x:c r="D60" t="str">
        <x:v>Staff</x:v>
      </x:c>
      <x:c r="E60" t="str">
        <x:v>Budi</x:v>
      </x:c>
      <x:c r="F60" s="30" t="n">
        <x:v>45719</x:v>
      </x:c>
      <x:c r="G60" t="n">
        <x:v>92</x:v>
      </x:c>
      <x:c r="H60" t="n">
        <x:v>30</x:v>
      </x:c>
      <x:c r="I60" t="n">
        <x:v>13</x:v>
      </x:c>
      <x:c r="J60" t="n">
        <x:v>5</x:v>
      </x:c>
      <x:c r="K60" t="n">
        <x:v>1</x:v>
      </x:c>
      <x:c r="L60" t="n">
        <x:v>0</x:v>
      </x:c>
      <x:c r="M60" t="n">
        <x:v>0</x:v>
      </x:c>
      <x:c r="N60" s="30"/>
      <x:c r="O60" t="str">
        <x:v>JobStreet</x:v>
      </x:c>
      <x:c r="P60" t="str">
        <x:v>Open</x:v>
      </x:c>
      <x:c r="Q60" s="32" t="str">
        <x:f>IF(N60="","",N60-F60)</x:f>
      </x:c>
      <x:c r="R60" s="34" t="n">
        <x:f>IF(G60=0,0,M60/G60)</x:f>
        <x:v>0</x:v>
      </x:c>
      <x:c r="S60" s="34" t="n">
        <x:f>IF(K60=0,0,L60/K60)</x:f>
        <x:v>0</x:v>
      </x:c>
    </x:row>
    <x:row r="61">
      <x:c r="A61" t="str">
        <x:v>JOB-060</x:v>
      </x:c>
      <x:c r="B61" t="str">
        <x:v>Finance</x:v>
      </x:c>
      <x:c r="C61" t="str">
        <x:v>Tax Officer</x:v>
      </x:c>
      <x:c r="D61" t="str">
        <x:v>Staff</x:v>
      </x:c>
      <x:c r="E61" t="str">
        <x:v>Rama</x:v>
      </x:c>
      <x:c r="F61" s="30" t="n">
        <x:v>45926</x:v>
      </x:c>
      <x:c r="G61" t="n">
        <x:v>37</x:v>
      </x:c>
      <x:c r="H61" t="n">
        <x:v>15</x:v>
      </x:c>
      <x:c r="I61" t="n">
        <x:v>4</x:v>
      </x:c>
      <x:c r="J61" t="n">
        <x:v>1</x:v>
      </x:c>
      <x:c r="K61" t="n">
        <x:v>1</x:v>
      </x:c>
      <x:c r="L61" t="n">
        <x:v>1</x:v>
      </x:c>
      <x:c r="M61" t="n">
        <x:v>1</x:v>
      </x:c>
      <x:c r="N61" s="30" t="n">
        <x:v>45960</x:v>
      </x:c>
      <x:c r="O61" t="str">
        <x:v>LinkedIn</x:v>
      </x:c>
      <x:c r="P61" t="str">
        <x:v>Filled</x:v>
      </x:c>
      <x:c r="Q61" s="32" t="n">
        <x:f>IF(N61="","",N61-F61)</x:f>
        <x:v>34</x:v>
      </x:c>
      <x:c r="R61" s="34" t="n">
        <x:f>IF(G61=0,0,M61/G61)</x:f>
        <x:v>0.02702702702702703</x:v>
      </x:c>
      <x:c r="S61" s="34" t="n">
        <x:f>IF(K61=0,0,L61/K61)</x:f>
        <x:v>1</x:v>
      </x:c>
    </x:row>
    <x:row r="62">
      <x:c r="A62" t="str">
        <x:v>JOB-061</x:v>
      </x:c>
      <x:c r="B62" t="str">
        <x:v>Sales</x:v>
      </x:c>
      <x:c r="C62" t="str">
        <x:v>Business Development</x:v>
      </x:c>
      <x:c r="D62" t="str">
        <x:v>Staff</x:v>
      </x:c>
      <x:c r="E62" t="str">
        <x:v>Ayu</x:v>
      </x:c>
      <x:c r="F62" s="30" t="n">
        <x:v>45941</x:v>
      </x:c>
      <x:c r="G62" t="n">
        <x:v>44</x:v>
      </x:c>
      <x:c r="H62" t="n">
        <x:v>26</x:v>
      </x:c>
      <x:c r="I62" t="n">
        <x:v>3</x:v>
      </x:c>
      <x:c r="J62" t="n">
        <x:v>1</x:v>
      </x:c>
      <x:c r="K62" t="n">
        <x:v>1</x:v>
      </x:c>
      <x:c r="L62" t="n">
        <x:v>1</x:v>
      </x:c>
      <x:c r="M62" t="n">
        <x:v>1</x:v>
      </x:c>
      <x:c r="N62" s="30" t="n">
        <x:v>45986</x:v>
      </x:c>
      <x:c r="O62" t="str">
        <x:v>Glints</x:v>
      </x:c>
      <x:c r="P62" t="str">
        <x:v>Filled</x:v>
      </x:c>
      <x:c r="Q62" s="32" t="n">
        <x:f>IF(N62="","",N62-F62)</x:f>
        <x:v>45</x:v>
      </x:c>
      <x:c r="R62" s="34" t="n">
        <x:f>IF(G62=0,0,M62/G62)</x:f>
        <x:v>0.022727272727272728</x:v>
      </x:c>
      <x:c r="S62" s="34" t="n">
        <x:f>IF(K62=0,0,L62/K62)</x:f>
        <x:v>1</x:v>
      </x:c>
    </x:row>
    <x:row r="63">
      <x:c r="A63" t="str">
        <x:v>JOB-062</x:v>
      </x:c>
      <x:c r="B63" t="str">
        <x:v>Creative</x:v>
      </x:c>
      <x:c r="C63" t="str">
        <x:v>Copywriter</x:v>
      </x:c>
      <x:c r="D63" t="str">
        <x:v>Manager</x:v>
      </x:c>
      <x:c r="E63" t="str">
        <x:v>Sari</x:v>
      </x:c>
      <x:c r="F63" s="30" t="n">
        <x:v>45902</x:v>
      </x:c>
      <x:c r="G63" t="n">
        <x:v>28</x:v>
      </x:c>
      <x:c r="H63" t="n">
        <x:v>13</x:v>
      </x:c>
      <x:c r="I63" t="n">
        <x:v>5</x:v>
      </x:c>
      <x:c r="J63" t="n">
        <x:v>1</x:v>
      </x:c>
      <x:c r="K63" t="n">
        <x:v>1</x:v>
      </x:c>
      <x:c r="L63" t="n">
        <x:v>1</x:v>
      </x:c>
      <x:c r="M63" t="n">
        <x:v>1</x:v>
      </x:c>
      <x:c r="N63" s="30" t="n">
        <x:v>45926</x:v>
      </x:c>
      <x:c r="O63" t="str">
        <x:v>Company Website</x:v>
      </x:c>
      <x:c r="P63" t="str">
        <x:v>Filled</x:v>
      </x:c>
      <x:c r="Q63" s="32" t="n">
        <x:f>IF(N63="","",N63-F63)</x:f>
        <x:v>24</x:v>
      </x:c>
      <x:c r="R63" s="34" t="n">
        <x:f>IF(G63=0,0,M63/G63)</x:f>
        <x:v>0.03571428571428571</x:v>
      </x:c>
      <x:c r="S63" s="34" t="n">
        <x:f>IF(K63=0,0,L63/K63)</x:f>
        <x:v>1</x:v>
      </x:c>
    </x:row>
    <x:row r="64">
      <x:c r="A64" t="str">
        <x:v>JOB-063</x:v>
      </x:c>
      <x:c r="B64" t="str">
        <x:v>Creative</x:v>
      </x:c>
      <x:c r="C64" t="str">
        <x:v>Graphic Designer</x:v>
      </x:c>
      <x:c r="D64" t="str">
        <x:v>Manager</x:v>
      </x:c>
      <x:c r="E64" t="str">
        <x:v>Rizky</x:v>
      </x:c>
      <x:c r="F64" s="30" t="n">
        <x:v>45943</x:v>
      </x:c>
      <x:c r="G64" t="n">
        <x:v>167</x:v>
      </x:c>
      <x:c r="H64" t="n">
        <x:v>69</x:v>
      </x:c>
      <x:c r="I64" t="n">
        <x:v>35</x:v>
      </x:c>
      <x:c r="J64" t="n">
        <x:v>13</x:v>
      </x:c>
      <x:c r="K64" t="n">
        <x:v>7</x:v>
      </x:c>
      <x:c r="L64" t="n">
        <x:v>0</x:v>
      </x:c>
      <x:c r="M64" t="n">
        <x:v>0</x:v>
      </x:c>
      <x:c r="N64" s="30"/>
      <x:c r="O64" t="str">
        <x:v>Glints</x:v>
      </x:c>
      <x:c r="P64" t="str">
        <x:v>Open</x:v>
      </x:c>
      <x:c r="Q64" s="32" t="str">
        <x:f>IF(N64="","",N64-F64)</x:f>
      </x:c>
      <x:c r="R64" s="34" t="n">
        <x:f>IF(G64=0,0,M64/G64)</x:f>
        <x:v>0</x:v>
      </x:c>
      <x:c r="S64" s="34" t="n">
        <x:f>IF(K64=0,0,L64/K64)</x:f>
        <x:v>0</x:v>
      </x:c>
    </x:row>
    <x:row r="65">
      <x:c r="A65" t="str">
        <x:v>JOB-064</x:v>
      </x:c>
      <x:c r="B65" t="str">
        <x:v>Creative</x:v>
      </x:c>
      <x:c r="C65" t="str">
        <x:v>Video Editor</x:v>
      </x:c>
      <x:c r="D65" t="str">
        <x:v>Staff</x:v>
      </x:c>
      <x:c r="E65" t="str">
        <x:v>Rama</x:v>
      </x:c>
      <x:c r="F65" s="30" t="n">
        <x:v>45688</x:v>
      </x:c>
      <x:c r="G65" t="n">
        <x:v>37</x:v>
      </x:c>
      <x:c r="H65" t="n">
        <x:v>15</x:v>
      </x:c>
      <x:c r="I65" t="n">
        <x:v>7</x:v>
      </x:c>
      <x:c r="J65" t="n">
        <x:v>2</x:v>
      </x:c>
      <x:c r="K65" t="n">
        <x:v>1</x:v>
      </x:c>
      <x:c r="L65" t="n">
        <x:v>1</x:v>
      </x:c>
      <x:c r="M65" t="n">
        <x:v>1</x:v>
      </x:c>
      <x:c r="N65" s="30" t="n">
        <x:v>45713</x:v>
      </x:c>
      <x:c r="O65" t="str">
        <x:v>JobStreet</x:v>
      </x:c>
      <x:c r="P65" t="str">
        <x:v>Filled</x:v>
      </x:c>
      <x:c r="Q65" s="32" t="n">
        <x:f>IF(N65="","",N65-F65)</x:f>
        <x:v>25</x:v>
      </x:c>
      <x:c r="R65" s="34" t="n">
        <x:f>IF(G65=0,0,M65/G65)</x:f>
        <x:v>0.02702702702702703</x:v>
      </x:c>
      <x:c r="S65" s="34" t="n">
        <x:f>IF(K65=0,0,L65/K65)</x:f>
        <x:v>1</x:v>
      </x:c>
    </x:row>
    <x:row r="66">
      <x:c r="A66" t="str">
        <x:v>JOB-065</x:v>
      </x:c>
      <x:c r="B66" t="str">
        <x:v>Finance</x:v>
      </x:c>
      <x:c r="C66" t="str">
        <x:v>Finance Officer</x:v>
      </x:c>
      <x:c r="D66" t="str">
        <x:v>Staff</x:v>
      </x:c>
      <x:c r="E66" t="str">
        <x:v>Maya</x:v>
      </x:c>
      <x:c r="F66" s="30" t="n">
        <x:v>45888</x:v>
      </x:c>
      <x:c r="G66" t="n">
        <x:v>132</x:v>
      </x:c>
      <x:c r="H66" t="n">
        <x:v>51</x:v>
      </x:c>
      <x:c r="I66" t="n">
        <x:v>3</x:v>
      </x:c>
      <x:c r="J66" t="n">
        <x:v>1</x:v>
      </x:c>
      <x:c r="K66" t="n">
        <x:v>1</x:v>
      </x:c>
      <x:c r="L66" t="n">
        <x:v>1</x:v>
      </x:c>
      <x:c r="M66" t="n">
        <x:v>1</x:v>
      </x:c>
      <x:c r="N66" s="30" t="n">
        <x:v>45947</x:v>
      </x:c>
      <x:c r="O66" t="str">
        <x:v>Glints</x:v>
      </x:c>
      <x:c r="P66" t="str">
        <x:v>Filled</x:v>
      </x:c>
      <x:c r="Q66" s="32" t="n">
        <x:f>IF(N66="","",N66-F66)</x:f>
        <x:v>59</x:v>
      </x:c>
      <x:c r="R66" s="34" t="n">
        <x:f>IF(G66=0,0,M66/G66)</x:f>
        <x:v>0.007575757575757576</x:v>
      </x:c>
      <x:c r="S66" s="34" t="n">
        <x:f>IF(K66=0,0,L66/K66)</x:f>
        <x:v>1</x:v>
      </x:c>
    </x:row>
    <x:row r="67">
      <x:c r="A67" t="str">
        <x:v>JOB-066</x:v>
      </x:c>
      <x:c r="B67" t="str">
        <x:v>HR</x:v>
      </x:c>
      <x:c r="C67" t="str">
        <x:v>Recruiter</x:v>
      </x:c>
      <x:c r="D67" t="str">
        <x:v>Manager</x:v>
      </x:c>
      <x:c r="E67" t="str">
        <x:v>Rama</x:v>
      </x:c>
      <x:c r="F67" s="30" t="n">
        <x:v>45759</x:v>
      </x:c>
      <x:c r="G67" t="n">
        <x:v>151</x:v>
      </x:c>
      <x:c r="H67" t="n">
        <x:v>51</x:v>
      </x:c>
      <x:c r="I67" t="n">
        <x:v>22</x:v>
      </x:c>
      <x:c r="J67" t="n">
        <x:v>3</x:v>
      </x:c>
      <x:c r="K67" t="n">
        <x:v>1</x:v>
      </x:c>
      <x:c r="L67" t="n">
        <x:v>1</x:v>
      </x:c>
      <x:c r="M67" t="n">
        <x:v>1</x:v>
      </x:c>
      <x:c r="N67" s="30" t="n">
        <x:v>45778</x:v>
      </x:c>
      <x:c r="O67" t="str">
        <x:v>LinkedIn</x:v>
      </x:c>
      <x:c r="P67" t="str">
        <x:v>Filled</x:v>
      </x:c>
      <x:c r="Q67" s="32" t="n">
        <x:f>IF(N67="","",N67-F67)</x:f>
        <x:v>19</x:v>
      </x:c>
      <x:c r="R67" s="34" t="n">
        <x:f>IF(G67=0,0,M67/G67)</x:f>
        <x:v>0.006622516556291391</x:v>
      </x:c>
      <x:c r="S67" s="34" t="n">
        <x:f>IF(K67=0,0,L67/K67)</x:f>
        <x:v>1</x:v>
      </x:c>
    </x:row>
    <x:row r="68">
      <x:c r="A68" t="str">
        <x:v>JOB-067</x:v>
      </x:c>
      <x:c r="B68" t="str">
        <x:v>Finance</x:v>
      </x:c>
      <x:c r="C68" t="str">
        <x:v>Payroll Specialist</x:v>
      </x:c>
      <x:c r="D68" t="str">
        <x:v>Senior</x:v>
      </x:c>
      <x:c r="E68" t="str">
        <x:v>Rama</x:v>
      </x:c>
      <x:c r="F68" s="30" t="n">
        <x:v>45805</x:v>
      </x:c>
      <x:c r="G68" t="n">
        <x:v>131</x:v>
      </x:c>
      <x:c r="H68" t="n">
        <x:v>76</x:v>
      </x:c>
      <x:c r="I68" t="n">
        <x:v>21</x:v>
      </x:c>
      <x:c r="J68" t="n">
        <x:v>12</x:v>
      </x:c>
      <x:c r="K68" t="n">
        <x:v>6</x:v>
      </x:c>
      <x:c r="L68" t="n">
        <x:v>3</x:v>
      </x:c>
      <x:c r="M68" t="n">
        <x:v>1</x:v>
      </x:c>
      <x:c r="N68" s="30" t="n">
        <x:v>45852</x:v>
      </x:c>
      <x:c r="O68" t="str">
        <x:v>Company Website</x:v>
      </x:c>
      <x:c r="P68" t="str">
        <x:v>Filled</x:v>
      </x:c>
      <x:c r="Q68" s="32" t="n">
        <x:f>IF(N68="","",N68-F68)</x:f>
        <x:v>47</x:v>
      </x:c>
      <x:c r="R68" s="34" t="n">
        <x:f>IF(G68=0,0,M68/G68)</x:f>
        <x:v>0.007633587786259542</x:v>
      </x:c>
      <x:c r="S68" s="34" t="n">
        <x:f>IF(K68=0,0,L68/K68)</x:f>
        <x:v>0.5</x:v>
      </x:c>
    </x:row>
    <x:row r="69">
      <x:c r="A69" t="str">
        <x:v>JOB-068</x:v>
      </x:c>
      <x:c r="B69" t="str">
        <x:v>Account Management</x:v>
      </x:c>
      <x:c r="C69" t="str">
        <x:v>Strategist</x:v>
      </x:c>
      <x:c r="D69" t="str">
        <x:v>Staff</x:v>
      </x:c>
      <x:c r="E69" t="str">
        <x:v>Ayu</x:v>
      </x:c>
      <x:c r="F69" s="30" t="n">
        <x:v>45879</x:v>
      </x:c>
      <x:c r="G69" t="n">
        <x:v>166</x:v>
      </x:c>
      <x:c r="H69" t="n">
        <x:v>73</x:v>
      </x:c>
      <x:c r="I69" t="n">
        <x:v>3</x:v>
      </x:c>
      <x:c r="J69" t="n">
        <x:v>1</x:v>
      </x:c>
      <x:c r="K69" t="n">
        <x:v>0</x:v>
      </x:c>
      <x:c r="L69" t="n">
        <x:v>0</x:v>
      </x:c>
      <x:c r="M69" t="n">
        <x:v>0</x:v>
      </x:c>
      <x:c r="N69" s="30"/>
      <x:c r="O69" t="str">
        <x:v>Instagram</x:v>
      </x:c>
      <x:c r="P69" t="str">
        <x:v>Open</x:v>
      </x:c>
      <x:c r="Q69" s="32" t="str">
        <x:f>IF(N69="","",N69-F69)</x:f>
      </x:c>
      <x:c r="R69" s="34" t="n">
        <x:f>IF(G69=0,0,M69/G69)</x:f>
        <x:v>0</x:v>
      </x:c>
      <x:c r="S69" s="34" t="n">
        <x:f>IF(K69=0,0,L69/K69)</x:f>
        <x:v>0</x:v>
      </x:c>
    </x:row>
    <x:row r="70">
      <x:c r="A70" t="str">
        <x:v>JOB-069</x:v>
      </x:c>
      <x:c r="B70" t="str">
        <x:v>Operations</x:v>
      </x:c>
      <x:c r="C70" t="str">
        <x:v>Operations Staff</x:v>
      </x:c>
      <x:c r="D70" t="str">
        <x:v>Manager</x:v>
      </x:c>
      <x:c r="E70" t="str">
        <x:v>Sari</x:v>
      </x:c>
      <x:c r="F70" s="30" t="n">
        <x:v>45953</x:v>
      </x:c>
      <x:c r="G70" t="n">
        <x:v>56</x:v>
      </x:c>
      <x:c r="H70" t="n">
        <x:v>29</x:v>
      </x:c>
      <x:c r="I70" t="n">
        <x:v>10</x:v>
      </x:c>
      <x:c r="J70" t="n">
        <x:v>6</x:v>
      </x:c>
      <x:c r="K70" t="n">
        <x:v>3</x:v>
      </x:c>
      <x:c r="L70" t="n">
        <x:v>2</x:v>
      </x:c>
      <x:c r="M70" t="n">
        <x:v>1</x:v>
      </x:c>
      <x:c r="N70" s="30" t="n">
        <x:v>45979</x:v>
      </x:c>
      <x:c r="O70" t="str">
        <x:v>Company Website</x:v>
      </x:c>
      <x:c r="P70" t="str">
        <x:v>Filled</x:v>
      </x:c>
      <x:c r="Q70" s="32" t="n">
        <x:f>IF(N70="","",N70-F70)</x:f>
        <x:v>26</x:v>
      </x:c>
      <x:c r="R70" s="34" t="n">
        <x:f>IF(G70=0,0,M70/G70)</x:f>
        <x:v>0.017857142857142856</x:v>
      </x:c>
      <x:c r="S70" s="34" t="n">
        <x:f>IF(K70=0,0,L70/K70)</x:f>
        <x:v>0.6666666666666666</x:v>
      </x:c>
    </x:row>
    <x:row r="71">
      <x:c r="A71" t="str">
        <x:v>JOB-070</x:v>
      </x:c>
      <x:c r="B71" t="str">
        <x:v>Account Management</x:v>
      </x:c>
      <x:c r="C71" t="str">
        <x:v>Strategist</x:v>
      </x:c>
      <x:c r="D71" t="str">
        <x:v>Manager</x:v>
      </x:c>
      <x:c r="E71" t="str">
        <x:v>Farhan</x:v>
      </x:c>
      <x:c r="F71" s="30" t="n">
        <x:v>45836</x:v>
      </x:c>
      <x:c r="G71" t="n">
        <x:v>94</x:v>
      </x:c>
      <x:c r="H71" t="n">
        <x:v>29</x:v>
      </x:c>
      <x:c r="I71" t="n">
        <x:v>15</x:v>
      </x:c>
      <x:c r="J71" t="n">
        <x:v>3</x:v>
      </x:c>
      <x:c r="K71" t="n">
        <x:v>1</x:v>
      </x:c>
      <x:c r="L71" t="n">
        <x:v>1</x:v>
      </x:c>
      <x:c r="M71" t="n">
        <x:v>1</x:v>
      </x:c>
      <x:c r="N71" s="30" t="n">
        <x:v>45895</x:v>
      </x:c>
      <x:c r="O71" t="str">
        <x:v>Glints</x:v>
      </x:c>
      <x:c r="P71" t="str">
        <x:v>Filled</x:v>
      </x:c>
      <x:c r="Q71" s="32" t="n">
        <x:f>IF(N71="","",N71-F71)</x:f>
        <x:v>59</x:v>
      </x:c>
      <x:c r="R71" s="34" t="n">
        <x:f>IF(G71=0,0,M71/G71)</x:f>
        <x:v>0.010638297872340425</x:v>
      </x:c>
      <x:c r="S71" s="34" t="n">
        <x:f>IF(K71=0,0,L71/K71)</x:f>
        <x:v>1</x:v>
      </x:c>
    </x:row>
    <x:row r="72">
      <x:c r="A72" t="str">
        <x:v>JOB-071</x:v>
      </x:c>
      <x:c r="B72" t="str">
        <x:v>Creative</x:v>
      </x:c>
      <x:c r="C72" t="str">
        <x:v>Video Editor</x:v>
      </x:c>
      <x:c r="D72" t="str">
        <x:v>Supervisor</x:v>
      </x:c>
      <x:c r="E72" t="str">
        <x:v>Nadia</x:v>
      </x:c>
      <x:c r="F72" s="30" t="n">
        <x:v>45676</x:v>
      </x:c>
      <x:c r="G72" t="n">
        <x:v>92</x:v>
      </x:c>
      <x:c r="H72" t="n">
        <x:v>39</x:v>
      </x:c>
      <x:c r="I72" t="n">
        <x:v>12</x:v>
      </x:c>
      <x:c r="J72" t="n">
        <x:v>1</x:v>
      </x:c>
      <x:c r="K72" t="n">
        <x:v>1</x:v>
      </x:c>
      <x:c r="L72" t="n">
        <x:v>1</x:v>
      </x:c>
      <x:c r="M72" t="n">
        <x:v>1</x:v>
      </x:c>
      <x:c r="N72" s="30" t="n">
        <x:v>45733</x:v>
      </x:c>
      <x:c r="O72" t="str">
        <x:v>Company Website</x:v>
      </x:c>
      <x:c r="P72" t="str">
        <x:v>Filled</x:v>
      </x:c>
      <x:c r="Q72" s="32" t="n">
        <x:f>IF(N72="","",N72-F72)</x:f>
        <x:v>57</x:v>
      </x:c>
      <x:c r="R72" s="34" t="n">
        <x:f>IF(G72=0,0,M72/G72)</x:f>
        <x:v>0.010869565217391304</x:v>
      </x:c>
      <x:c r="S72" s="34" t="n">
        <x:f>IF(K72=0,0,L72/K72)</x:f>
        <x:v>1</x:v>
      </x:c>
    </x:row>
    <x:row r="73">
      <x:c r="A73" t="str">
        <x:v>JOB-072</x:v>
      </x:c>
      <x:c r="B73" t="str">
        <x:v>Account Management</x:v>
      </x:c>
      <x:c r="C73" t="str">
        <x:v>Strategist</x:v>
      </x:c>
      <x:c r="D73" t="str">
        <x:v>Staff</x:v>
      </x:c>
      <x:c r="E73" t="str">
        <x:v>Nadia</x:v>
      </x:c>
      <x:c r="F73" s="30" t="n">
        <x:v>45843</x:v>
      </x:c>
      <x:c r="G73" t="n">
        <x:v>139</x:v>
      </x:c>
      <x:c r="H73" t="n">
        <x:v>74</x:v>
      </x:c>
      <x:c r="I73" t="n">
        <x:v>30</x:v>
      </x:c>
      <x:c r="J73" t="n">
        <x:v>2</x:v>
      </x:c>
      <x:c r="K73" t="n">
        <x:v>1</x:v>
      </x:c>
      <x:c r="L73" t="n">
        <x:v>1</x:v>
      </x:c>
      <x:c r="M73" t="n">
        <x:v>1</x:v>
      </x:c>
      <x:c r="N73" s="30" t="n">
        <x:v>45893</x:v>
      </x:c>
      <x:c r="O73" t="str">
        <x:v>JobStreet</x:v>
      </x:c>
      <x:c r="P73" t="str">
        <x:v>Filled</x:v>
      </x:c>
      <x:c r="Q73" s="32" t="n">
        <x:f>IF(N73="","",N73-F73)</x:f>
        <x:v>50</x:v>
      </x:c>
      <x:c r="R73" s="34" t="n">
        <x:f>IF(G73=0,0,M73/G73)</x:f>
        <x:v>0.007194244604316547</x:v>
      </x:c>
      <x:c r="S73" s="34" t="n">
        <x:f>IF(K73=0,0,L73/K73)</x:f>
        <x:v>1</x:v>
      </x:c>
    </x:row>
    <x:row r="74">
      <x:c r="A74" t="str">
        <x:v>JOB-073</x:v>
      </x:c>
      <x:c r="B74" t="str">
        <x:v>Creative</x:v>
      </x:c>
      <x:c r="C74" t="str">
        <x:v>Video Editor</x:v>
      </x:c>
      <x:c r="D74" t="str">
        <x:v>Supervisor</x:v>
      </x:c>
      <x:c r="E74" t="str">
        <x:v>Farhan</x:v>
      </x:c>
      <x:c r="F74" s="30" t="n">
        <x:v>45720</x:v>
      </x:c>
      <x:c r="G74" t="n">
        <x:v>173</x:v>
      </x:c>
      <x:c r="H74" t="n">
        <x:v>73</x:v>
      </x:c>
      <x:c r="I74" t="n">
        <x:v>12</x:v>
      </x:c>
      <x:c r="J74" t="n">
        <x:v>3</x:v>
      </x:c>
      <x:c r="K74" t="n">
        <x:v>2</x:v>
      </x:c>
      <x:c r="L74" t="n">
        <x:v>1</x:v>
      </x:c>
      <x:c r="M74" t="n">
        <x:v>1</x:v>
      </x:c>
      <x:c r="N74" s="30" t="n">
        <x:v>45770</x:v>
      </x:c>
      <x:c r="O74" t="str">
        <x:v>Glints</x:v>
      </x:c>
      <x:c r="P74" t="str">
        <x:v>Filled</x:v>
      </x:c>
      <x:c r="Q74" s="32" t="n">
        <x:f>IF(N74="","",N74-F74)</x:f>
        <x:v>50</x:v>
      </x:c>
      <x:c r="R74" s="34" t="n">
        <x:f>IF(G74=0,0,M74/G74)</x:f>
        <x:v>0.005780346820809248</x:v>
      </x:c>
      <x:c r="S74" s="34" t="n">
        <x:f>IF(K74=0,0,L74/K74)</x:f>
        <x:v>0.5</x:v>
      </x:c>
    </x:row>
    <x:row r="75">
      <x:c r="A75" t="str">
        <x:v>JOB-074</x:v>
      </x:c>
      <x:c r="B75" t="str">
        <x:v>HR</x:v>
      </x:c>
      <x:c r="C75" t="str">
        <x:v>Recruiter</x:v>
      </x:c>
      <x:c r="D75" t="str">
        <x:v>Manager</x:v>
      </x:c>
      <x:c r="E75" t="str">
        <x:v>Rizky</x:v>
      </x:c>
      <x:c r="F75" s="30" t="n">
        <x:v>45894</x:v>
      </x:c>
      <x:c r="G75" t="n">
        <x:v>177</x:v>
      </x:c>
      <x:c r="H75" t="n">
        <x:v>63</x:v>
      </x:c>
      <x:c r="I75" t="n">
        <x:v>33</x:v>
      </x:c>
      <x:c r="J75" t="n">
        <x:v>10</x:v>
      </x:c>
      <x:c r="K75" t="n">
        <x:v>4</x:v>
      </x:c>
      <x:c r="L75" t="n">
        <x:v>0</x:v>
      </x:c>
      <x:c r="M75" t="n">
        <x:v>0</x:v>
      </x:c>
      <x:c r="N75" s="30"/>
      <x:c r="O75" t="str">
        <x:v>Glints</x:v>
      </x:c>
      <x:c r="P75" t="str">
        <x:v>On Hold</x:v>
      </x:c>
      <x:c r="Q75" s="32" t="str">
        <x:f>IF(N75="","",N75-F75)</x:f>
      </x:c>
      <x:c r="R75" s="34" t="n">
        <x:f>IF(G75=0,0,M75/G75)</x:f>
        <x:v>0</x:v>
      </x:c>
      <x:c r="S75" s="34" t="n">
        <x:f>IF(K75=0,0,L75/K75)</x:f>
        <x:v>0</x:v>
      </x:c>
    </x:row>
    <x:row r="76">
      <x:c r="A76" t="str">
        <x:v>JOB-075</x:v>
      </x:c>
      <x:c r="B76" t="str">
        <x:v>Operations</x:v>
      </x:c>
      <x:c r="C76" t="str">
        <x:v>Project Coordinator</x:v>
      </x:c>
      <x:c r="D76" t="str">
        <x:v>Manager</x:v>
      </x:c>
      <x:c r="E76" t="str">
        <x:v>Budi</x:v>
      </x:c>
      <x:c r="F76" s="30" t="n">
        <x:v>45891</x:v>
      </x:c>
      <x:c r="G76" t="n">
        <x:v>110</x:v>
      </x:c>
      <x:c r="H76" t="n">
        <x:v>39</x:v>
      </x:c>
      <x:c r="I76" t="n">
        <x:v>21</x:v>
      </x:c>
      <x:c r="J76" t="n">
        <x:v>9</x:v>
      </x:c>
      <x:c r="K76" t="n">
        <x:v>5</x:v>
      </x:c>
      <x:c r="L76" t="n">
        <x:v>2</x:v>
      </x:c>
      <x:c r="M76" t="n">
        <x:v>1</x:v>
      </x:c>
      <x:c r="N76" s="30" t="n">
        <x:v>45961</x:v>
      </x:c>
      <x:c r="O76" t="str">
        <x:v>LinkedIn</x:v>
      </x:c>
      <x:c r="P76" t="str">
        <x:v>Filled</x:v>
      </x:c>
      <x:c r="Q76" s="32" t="n">
        <x:f>IF(N76="","",N76-F76)</x:f>
        <x:v>70</x:v>
      </x:c>
      <x:c r="R76" s="34" t="n">
        <x:f>IF(G76=0,0,M76/G76)</x:f>
        <x:v>0.00909090909090909</x:v>
      </x:c>
      <x:c r="S76" s="34" t="n">
        <x:f>IF(K76=0,0,L76/K76)</x:f>
        <x:v>0.4</x:v>
      </x:c>
    </x:row>
    <x:row r="77">
      <x:c r="A77" t="str">
        <x:v>JOB-076</x:v>
      </x:c>
      <x:c r="B77" t="str">
        <x:v>Creative</x:v>
      </x:c>
      <x:c r="C77" t="str">
        <x:v>Video Editor</x:v>
      </x:c>
      <x:c r="D77" t="str">
        <x:v>Staff</x:v>
      </x:c>
      <x:c r="E77" t="str">
        <x:v>Nadia</x:v>
      </x:c>
      <x:c r="F77" s="30" t="n">
        <x:v>45794</x:v>
      </x:c>
      <x:c r="G77" t="n">
        <x:v>84</x:v>
      </x:c>
      <x:c r="H77" t="n">
        <x:v>40</x:v>
      </x:c>
      <x:c r="I77" t="n">
        <x:v>20</x:v>
      </x:c>
      <x:c r="J77" t="n">
        <x:v>10</x:v>
      </x:c>
      <x:c r="K77" t="n">
        <x:v>7</x:v>
      </x:c>
      <x:c r="L77" t="n">
        <x:v>0</x:v>
      </x:c>
      <x:c r="M77" t="n">
        <x:v>0</x:v>
      </x:c>
      <x:c r="N77" s="30"/>
      <x:c r="O77" t="str">
        <x:v>JobStreet</x:v>
      </x:c>
      <x:c r="P77" t="str">
        <x:v>Open</x:v>
      </x:c>
      <x:c r="Q77" s="32" t="str">
        <x:f>IF(N77="","",N77-F77)</x:f>
      </x:c>
      <x:c r="R77" s="34" t="n">
        <x:f>IF(G77=0,0,M77/G77)</x:f>
        <x:v>0</x:v>
      </x:c>
      <x:c r="S77" s="34" t="n">
        <x:f>IF(K77=0,0,L77/K77)</x:f>
        <x:v>0</x:v>
      </x:c>
    </x:row>
    <x:row r="78">
      <x:c r="A78" t="str">
        <x:v>JOB-077</x:v>
      </x:c>
      <x:c r="B78" t="str">
        <x:v>Account Management</x:v>
      </x:c>
      <x:c r="C78" t="str">
        <x:v>Strategist</x:v>
      </x:c>
      <x:c r="D78" t="str">
        <x:v>Staff</x:v>
      </x:c>
      <x:c r="E78" t="str">
        <x:v>Nadia</x:v>
      </x:c>
      <x:c r="F78" s="30" t="n">
        <x:v>45936</x:v>
      </x:c>
      <x:c r="G78" t="n">
        <x:v>94</x:v>
      </x:c>
      <x:c r="H78" t="n">
        <x:v>35</x:v>
      </x:c>
      <x:c r="I78" t="n">
        <x:v>9</x:v>
      </x:c>
      <x:c r="J78" t="n">
        <x:v>5</x:v>
      </x:c>
      <x:c r="K78" t="n">
        <x:v>3</x:v>
      </x:c>
      <x:c r="L78" t="n">
        <x:v>1</x:v>
      </x:c>
      <x:c r="M78" t="n">
        <x:v>1</x:v>
      </x:c>
      <x:c r="N78" s="30" t="n">
        <x:v>46005</x:v>
      </x:c>
      <x:c r="O78" t="str">
        <x:v>Glints</x:v>
      </x:c>
      <x:c r="P78" t="str">
        <x:v>Filled</x:v>
      </x:c>
      <x:c r="Q78" s="32" t="n">
        <x:f>IF(N78="","",N78-F78)</x:f>
        <x:v>69</x:v>
      </x:c>
      <x:c r="R78" s="34" t="n">
        <x:f>IF(G78=0,0,M78/G78)</x:f>
        <x:v>0.010638297872340425</x:v>
      </x:c>
      <x:c r="S78" s="34" t="n">
        <x:f>IF(K78=0,0,L78/K78)</x:f>
        <x:v>0.3333333333333333</x:v>
      </x:c>
    </x:row>
    <x:row r="79">
      <x:c r="A79" t="str">
        <x:v>JOB-078</x:v>
      </x:c>
      <x:c r="B79" t="str">
        <x:v>HR</x:v>
      </x:c>
      <x:c r="C79" t="str">
        <x:v>HR Operations Assistant</x:v>
      </x:c>
      <x:c r="D79" t="str">
        <x:v>Senior</x:v>
      </x:c>
      <x:c r="E79" t="str">
        <x:v>Maya</x:v>
      </x:c>
      <x:c r="F79" s="30" t="n">
        <x:v>45855</x:v>
      </x:c>
      <x:c r="G79" t="n">
        <x:v>178</x:v>
      </x:c>
      <x:c r="H79" t="n">
        <x:v>63</x:v>
      </x:c>
      <x:c r="I79" t="n">
        <x:v>33</x:v>
      </x:c>
      <x:c r="J79" t="n">
        <x:v>2</x:v>
      </x:c>
      <x:c r="K79" t="n">
        <x:v>0</x:v>
      </x:c>
      <x:c r="L79" t="n">
        <x:v>0</x:v>
      </x:c>
      <x:c r="M79" t="n">
        <x:v>0</x:v>
      </x:c>
      <x:c r="N79" s="30"/>
      <x:c r="O79" t="str">
        <x:v>Company Website</x:v>
      </x:c>
      <x:c r="P79" t="str">
        <x:v>On Hold</x:v>
      </x:c>
      <x:c r="Q79" s="32" t="str">
        <x:f>IF(N79="","",N79-F79)</x:f>
      </x:c>
      <x:c r="R79" s="34" t="n">
        <x:f>IF(G79=0,0,M79/G79)</x:f>
        <x:v>0</x:v>
      </x:c>
      <x:c r="S79" s="34" t="n">
        <x:f>IF(K79=0,0,L79/K79)</x:f>
        <x:v>0</x:v>
      </x:c>
    </x:row>
    <x:row r="80">
      <x:c r="A80" t="str">
        <x:v>JOB-079</x:v>
      </x:c>
      <x:c r="B80" t="str">
        <x:v>IT</x:v>
      </x:c>
      <x:c r="C80" t="str">
        <x:v>IT Support</x:v>
      </x:c>
      <x:c r="D80" t="str">
        <x:v>Supervisor</x:v>
      </x:c>
      <x:c r="E80" t="str">
        <x:v>Farhan</x:v>
      </x:c>
      <x:c r="F80" s="30" t="n">
        <x:v>45709</x:v>
      </x:c>
      <x:c r="G80" t="n">
        <x:v>128</x:v>
      </x:c>
      <x:c r="H80" t="n">
        <x:v>32</x:v>
      </x:c>
      <x:c r="I80" t="n">
        <x:v>6</x:v>
      </x:c>
      <x:c r="J80" t="n">
        <x:v>2</x:v>
      </x:c>
      <x:c r="K80" t="n">
        <x:v>1</x:v>
      </x:c>
      <x:c r="L80" t="n">
        <x:v>1</x:v>
      </x:c>
      <x:c r="M80" t="n">
        <x:v>1</x:v>
      </x:c>
      <x:c r="N80" s="30" t="n">
        <x:v>45754</x:v>
      </x:c>
      <x:c r="O80" t="str">
        <x:v>Referral</x:v>
      </x:c>
      <x:c r="P80" t="str">
        <x:v>Filled</x:v>
      </x:c>
      <x:c r="Q80" s="32" t="n">
        <x:f>IF(N80="","",N80-F80)</x:f>
        <x:v>45</x:v>
      </x:c>
      <x:c r="R80" s="34" t="n">
        <x:f>IF(G80=0,0,M80/G80)</x:f>
        <x:v>0.0078125</x:v>
      </x:c>
      <x:c r="S80" s="34" t="n">
        <x:f>IF(K80=0,0,L80/K80)</x:f>
        <x:v>1</x:v>
      </x:c>
    </x:row>
    <x:row r="81">
      <x:c r="A81" t="str">
        <x:v>JOB-080</x:v>
      </x:c>
      <x:c r="B81" t="str">
        <x:v>Creative</x:v>
      </x:c>
      <x:c r="C81" t="str">
        <x:v>Video Editor</x:v>
      </x:c>
      <x:c r="D81" t="str">
        <x:v>Senior</x:v>
      </x:c>
      <x:c r="E81" t="str">
        <x:v>Andi</x:v>
      </x:c>
      <x:c r="F81" s="30" t="n">
        <x:v>45931</x:v>
      </x:c>
      <x:c r="G81" t="n">
        <x:v>93</x:v>
      </x:c>
      <x:c r="H81" t="n">
        <x:v>54</x:v>
      </x:c>
      <x:c r="I81" t="n">
        <x:v>29</x:v>
      </x:c>
      <x:c r="J81" t="n">
        <x:v>2</x:v>
      </x:c>
      <x:c r="K81" t="n">
        <x:v>1</x:v>
      </x:c>
      <x:c r="L81" t="n">
        <x:v>1</x:v>
      </x:c>
      <x:c r="M81" t="n">
        <x:v>1</x:v>
      </x:c>
      <x:c r="N81" s="30" t="n">
        <x:v>45986</x:v>
      </x:c>
      <x:c r="O81" t="str">
        <x:v>Instagram</x:v>
      </x:c>
      <x:c r="P81" t="str">
        <x:v>Filled</x:v>
      </x:c>
      <x:c r="Q81" s="32" t="n">
        <x:f>IF(N81="","",N81-F81)</x:f>
        <x:v>55</x:v>
      </x:c>
      <x:c r="R81" s="34" t="n">
        <x:f>IF(G81=0,0,M81/G81)</x:f>
        <x:v>0.010752688172043012</x:v>
      </x:c>
      <x:c r="S81" s="34" t="n">
        <x:f>IF(K81=0,0,L81/K81)</x:f>
        <x:v>1</x:v>
      </x:c>
    </x:row>
    <x:row r="82">
      <x:c r="F82" s="30"/>
      <x:c r="N82" s="30"/>
      <x:c r="Q82" s="32"/>
      <x:c r="R82" s="34"/>
      <x:c r="S82" s="34"/>
    </x:row>
    <x:row r="83">
      <x:c r="F83" s="30"/>
      <x:c r="N83" s="30"/>
      <x:c r="Q83" s="32"/>
      <x:c r="R83" s="34"/>
      <x:c r="S83" s="34"/>
    </x:row>
    <x:row r="84">
      <x:c r="F84" s="30"/>
      <x:c r="N84" s="30"/>
      <x:c r="Q84" s="32"/>
      <x:c r="R84" s="34"/>
      <x:c r="S84" s="34"/>
    </x:row>
    <x:row r="85">
      <x:c r="F85" s="30"/>
      <x:c r="N85" s="30"/>
      <x:c r="Q85" s="32"/>
      <x:c r="R85" s="34"/>
      <x:c r="S85" s="34"/>
    </x:row>
    <x:row r="86">
      <x:c r="F86" s="30"/>
      <x:c r="N86" s="30"/>
      <x:c r="Q86" s="32"/>
      <x:c r="R86" s="34"/>
      <x:c r="S86" s="34"/>
    </x:row>
    <x:row r="87">
      <x:c r="F87" s="30"/>
      <x:c r="N87" s="30"/>
      <x:c r="Q87" s="32"/>
      <x:c r="R87" s="34"/>
      <x:c r="S87" s="34"/>
    </x:row>
    <x:row r="88">
      <x:c r="F88" s="30"/>
      <x:c r="N88" s="30"/>
      <x:c r="Q88" s="32"/>
      <x:c r="R88" s="34"/>
      <x:c r="S88" s="34"/>
    </x:row>
    <x:row r="89">
      <x:c r="F89" s="30"/>
      <x:c r="N89" s="30"/>
      <x:c r="Q89" s="32"/>
      <x:c r="R89" s="34"/>
      <x:c r="S89" s="34"/>
    </x:row>
    <x:row r="90">
      <x:c r="F90" s="30"/>
      <x:c r="N90" s="30"/>
      <x:c r="Q90" s="32"/>
      <x:c r="R90" s="34"/>
      <x:c r="S90" s="34"/>
    </x:row>
    <x:row r="91">
      <x:c r="F91" s="30"/>
      <x:c r="N91" s="30"/>
      <x:c r="Q91" s="32"/>
      <x:c r="R91" s="34"/>
      <x:c r="S91" s="34"/>
    </x:row>
    <x:row r="92">
      <x:c r="F92" s="30"/>
      <x:c r="N92" s="30"/>
      <x:c r="Q92" s="32"/>
      <x:c r="R92" s="34"/>
      <x:c r="S92" s="34"/>
    </x:row>
    <x:row r="93">
      <x:c r="F93" s="30"/>
      <x:c r="N93" s="30"/>
      <x:c r="Q93" s="32"/>
      <x:c r="R93" s="34"/>
      <x:c r="S93" s="34"/>
    </x:row>
    <x:row r="94">
      <x:c r="F94" s="30"/>
      <x:c r="N94" s="30"/>
      <x:c r="Q94" s="32"/>
      <x:c r="R94" s="34"/>
      <x:c r="S94" s="34"/>
    </x:row>
    <x:row r="95">
      <x:c r="F95" s="30"/>
      <x:c r="N95" s="30"/>
      <x:c r="Q95" s="32"/>
      <x:c r="R95" s="34"/>
      <x:c r="S95" s="34"/>
    </x:row>
    <x:row r="96">
      <x:c r="F96" s="30"/>
      <x:c r="N96" s="30"/>
      <x:c r="Q96" s="32"/>
      <x:c r="R96" s="34"/>
      <x:c r="S96" s="34"/>
    </x:row>
    <x:row r="97">
      <x:c r="F97" s="30"/>
      <x:c r="N97" s="30"/>
      <x:c r="Q97" s="32"/>
      <x:c r="R97" s="34"/>
      <x:c r="S97" s="34"/>
    </x:row>
    <x:row r="98">
      <x:c r="F98" s="30"/>
      <x:c r="N98" s="30"/>
      <x:c r="Q98" s="32"/>
      <x:c r="R98" s="34"/>
      <x:c r="S98" s="34"/>
    </x:row>
    <x:row r="99">
      <x:c r="F99" s="30"/>
      <x:c r="N99" s="30"/>
      <x:c r="Q99" s="32"/>
      <x:c r="R99" s="34"/>
      <x:c r="S99" s="34"/>
    </x:row>
    <x:row r="100">
      <x:c r="F100" s="30"/>
      <x:c r="N100" s="30"/>
      <x:c r="Q100" s="32"/>
      <x:c r="R100" s="34"/>
      <x:c r="S100" s="34"/>
    </x:row>
    <x:row r="101">
      <x:c r="F101" s="30"/>
      <x:c r="N101" s="30"/>
      <x:c r="Q101" s="32"/>
      <x:c r="R101" s="34"/>
      <x:c r="S101" s="34"/>
    </x:row>
    <x:row r="102">
      <x:c r="F102" s="30"/>
      <x:c r="N102" s="30"/>
      <x:c r="Q102" s="32"/>
      <x:c r="R102" s="34"/>
      <x:c r="S102" s="34"/>
    </x:row>
    <x:row r="103">
      <x:c r="F103" s="30"/>
      <x:c r="N103" s="30"/>
      <x:c r="Q103" s="32"/>
      <x:c r="R103" s="34"/>
      <x:c r="S103" s="34"/>
    </x:row>
    <x:row r="104">
      <x:c r="F104" s="30"/>
      <x:c r="N104" s="30"/>
      <x:c r="Q104" s="32"/>
      <x:c r="R104" s="34"/>
      <x:c r="S104" s="34"/>
    </x:row>
    <x:row r="105">
      <x:c r="F105" s="30"/>
      <x:c r="N105" s="30"/>
      <x:c r="Q105" s="32"/>
      <x:c r="R105" s="34"/>
      <x:c r="S105" s="34"/>
    </x:row>
    <x:row r="106">
      <x:c r="F106" s="30"/>
      <x:c r="N106" s="30"/>
      <x:c r="Q106" s="32"/>
      <x:c r="R106" s="34"/>
      <x:c r="S106" s="34"/>
    </x:row>
    <x:row r="107">
      <x:c r="F107" s="30"/>
      <x:c r="N107" s="30"/>
      <x:c r="Q107" s="32"/>
      <x:c r="R107" s="34"/>
      <x:c r="S107" s="34"/>
    </x:row>
    <x:row r="108">
      <x:c r="F108" s="30"/>
      <x:c r="N108" s="30"/>
      <x:c r="Q108" s="32"/>
      <x:c r="R108" s="34"/>
      <x:c r="S108" s="34"/>
    </x:row>
    <x:row r="109">
      <x:c r="F109" s="30"/>
      <x:c r="N109" s="30"/>
      <x:c r="Q109" s="32"/>
      <x:c r="R109" s="34"/>
      <x:c r="S109" s="34"/>
    </x:row>
    <x:row r="110">
      <x:c r="F110" s="30"/>
      <x:c r="N110" s="30"/>
      <x:c r="Q110" s="32"/>
      <x:c r="R110" s="34"/>
      <x:c r="S110" s="34"/>
    </x:row>
    <x:row r="111">
      <x:c r="F111" s="30"/>
      <x:c r="N111" s="30"/>
      <x:c r="Q111" s="32"/>
      <x:c r="R111" s="34"/>
      <x:c r="S111" s="34"/>
    </x:row>
    <x:row r="112">
      <x:c r="F112" s="30"/>
      <x:c r="N112" s="30"/>
      <x:c r="Q112" s="32"/>
      <x:c r="R112" s="34"/>
      <x:c r="S112" s="34"/>
    </x:row>
    <x:row r="113">
      <x:c r="F113" s="30"/>
      <x:c r="N113" s="30"/>
      <x:c r="Q113" s="32"/>
      <x:c r="R113" s="34"/>
      <x:c r="S113" s="34"/>
    </x:row>
    <x:row r="114">
      <x:c r="F114" s="30"/>
      <x:c r="N114" s="30"/>
      <x:c r="Q114" s="32"/>
      <x:c r="R114" s="34"/>
      <x:c r="S114" s="34"/>
    </x:row>
    <x:row r="115">
      <x:c r="F115" s="30"/>
      <x:c r="N115" s="30"/>
      <x:c r="Q115" s="32"/>
      <x:c r="R115" s="34"/>
      <x:c r="S115" s="34"/>
    </x:row>
    <x:row r="116">
      <x:c r="F116" s="30"/>
      <x:c r="N116" s="30"/>
      <x:c r="Q116" s="32"/>
      <x:c r="R116" s="34"/>
      <x:c r="S116" s="34"/>
    </x:row>
    <x:row r="117">
      <x:c r="F117" s="30"/>
      <x:c r="N117" s="30"/>
      <x:c r="Q117" s="32"/>
      <x:c r="R117" s="34"/>
      <x:c r="S117" s="34"/>
    </x:row>
    <x:row r="118">
      <x:c r="F118" s="30"/>
      <x:c r="N118" s="30"/>
      <x:c r="Q118" s="32"/>
      <x:c r="R118" s="34"/>
      <x:c r="S118" s="34"/>
    </x:row>
    <x:row r="119">
      <x:c r="F119" s="30"/>
      <x:c r="N119" s="30"/>
      <x:c r="Q119" s="32"/>
      <x:c r="R119" s="34"/>
      <x:c r="S119" s="34"/>
    </x:row>
    <x:row r="120">
      <x:c r="F120" s="30"/>
      <x:c r="N120" s="30"/>
      <x:c r="Q120" s="32"/>
      <x:c r="R120" s="34"/>
      <x:c r="S120" s="34"/>
    </x:row>
    <x:row r="121">
      <x:c r="F121" s="30"/>
      <x:c r="N121" s="30"/>
      <x:c r="Q121" s="32"/>
      <x:c r="R121" s="34"/>
      <x:c r="S121" s="34"/>
    </x:row>
    <x:row r="122">
      <x:c r="F122" s="30"/>
      <x:c r="N122" s="30"/>
      <x:c r="Q122" s="32"/>
      <x:c r="R122" s="34"/>
      <x:c r="S122" s="34"/>
    </x:row>
    <x:row r="123">
      <x:c r="F123" s="30"/>
      <x:c r="N123" s="30"/>
      <x:c r="Q123" s="32"/>
      <x:c r="R123" s="34"/>
      <x:c r="S123" s="34"/>
    </x:row>
    <x:row r="124">
      <x:c r="F124" s="30"/>
      <x:c r="N124" s="30"/>
      <x:c r="Q124" s="32"/>
      <x:c r="R124" s="34"/>
      <x:c r="S124" s="34"/>
    </x:row>
    <x:row r="125">
      <x:c r="F125" s="30"/>
      <x:c r="N125" s="30"/>
      <x:c r="Q125" s="32"/>
      <x:c r="R125" s="34"/>
      <x:c r="S125" s="34"/>
    </x:row>
    <x:row r="126">
      <x:c r="F126" s="30"/>
      <x:c r="N126" s="30"/>
      <x:c r="Q126" s="32"/>
      <x:c r="R126" s="34"/>
      <x:c r="S126" s="34"/>
    </x:row>
    <x:row r="127">
      <x:c r="F127" s="30"/>
      <x:c r="N127" s="30"/>
      <x:c r="Q127" s="32"/>
      <x:c r="R127" s="34"/>
      <x:c r="S127" s="34"/>
    </x:row>
    <x:row r="128">
      <x:c r="F128" s="30"/>
      <x:c r="N128" s="30"/>
      <x:c r="Q128" s="32"/>
      <x:c r="R128" s="34"/>
      <x:c r="S128" s="34"/>
    </x:row>
    <x:row r="129">
      <x:c r="F129" s="30"/>
      <x:c r="N129" s="30"/>
      <x:c r="Q129" s="32"/>
      <x:c r="R129" s="34"/>
      <x:c r="S129" s="34"/>
    </x:row>
    <x:row r="130">
      <x:c r="F130" s="30"/>
      <x:c r="N130" s="30"/>
      <x:c r="Q130" s="32"/>
      <x:c r="R130" s="34"/>
      <x:c r="S130" s="34"/>
    </x:row>
    <x:row r="131">
      <x:c r="F131" s="30"/>
      <x:c r="N131" s="30"/>
      <x:c r="Q131" s="32"/>
      <x:c r="R131" s="34"/>
      <x:c r="S131" s="34"/>
    </x:row>
    <x:row r="132">
      <x:c r="F132" s="30"/>
      <x:c r="N132" s="30"/>
      <x:c r="Q132" s="32"/>
      <x:c r="R132" s="34"/>
      <x:c r="S132" s="34"/>
    </x:row>
    <x:row r="133">
      <x:c r="F133" s="30"/>
      <x:c r="N133" s="30"/>
      <x:c r="Q133" s="32"/>
      <x:c r="R133" s="34"/>
      <x:c r="S133" s="34"/>
    </x:row>
    <x:row r="134">
      <x:c r="F134" s="30"/>
      <x:c r="N134" s="30"/>
      <x:c r="Q134" s="32"/>
      <x:c r="R134" s="34"/>
      <x:c r="S134" s="34"/>
    </x:row>
    <x:row r="135">
      <x:c r="F135" s="30"/>
      <x:c r="N135" s="30"/>
      <x:c r="Q135" s="32"/>
      <x:c r="R135" s="34"/>
      <x:c r="S135" s="34"/>
    </x:row>
    <x:row r="136">
      <x:c r="F136" s="30"/>
      <x:c r="N136" s="30"/>
      <x:c r="Q136" s="32"/>
      <x:c r="R136" s="34"/>
      <x:c r="S136" s="34"/>
    </x:row>
    <x:row r="137">
      <x:c r="F137" s="30"/>
      <x:c r="N137" s="30"/>
      <x:c r="Q137" s="32"/>
      <x:c r="R137" s="34"/>
      <x:c r="S137" s="34"/>
    </x:row>
    <x:row r="138">
      <x:c r="F138" s="30"/>
      <x:c r="N138" s="30"/>
      <x:c r="Q138" s="32"/>
      <x:c r="R138" s="34"/>
      <x:c r="S138" s="34"/>
    </x:row>
    <x:row r="139">
      <x:c r="F139" s="30"/>
      <x:c r="N139" s="30"/>
      <x:c r="Q139" s="32"/>
      <x:c r="R139" s="34"/>
      <x:c r="S139" s="34"/>
    </x:row>
    <x:row r="140">
      <x:c r="F140" s="30"/>
      <x:c r="N140" s="30"/>
      <x:c r="Q140" s="32"/>
      <x:c r="R140" s="34"/>
      <x:c r="S140" s="34"/>
    </x:row>
    <x:row r="141">
      <x:c r="F141" s="30"/>
      <x:c r="N141" s="30"/>
      <x:c r="Q141" s="32"/>
      <x:c r="R141" s="34"/>
      <x:c r="S141" s="34"/>
    </x:row>
    <x:row r="142">
      <x:c r="F142" s="30"/>
      <x:c r="N142" s="30"/>
      <x:c r="Q142" s="32"/>
      <x:c r="R142" s="34"/>
      <x:c r="S142" s="34"/>
    </x:row>
    <x:row r="143">
      <x:c r="F143" s="30"/>
      <x:c r="N143" s="30"/>
      <x:c r="Q143" s="32"/>
      <x:c r="R143" s="34"/>
      <x:c r="S143" s="34"/>
    </x:row>
    <x:row r="144">
      <x:c r="F144" s="30"/>
      <x:c r="N144" s="30"/>
      <x:c r="Q144" s="32"/>
      <x:c r="R144" s="34"/>
      <x:c r="S144" s="34"/>
    </x:row>
    <x:row r="145">
      <x:c r="F145" s="30"/>
      <x:c r="N145" s="30"/>
      <x:c r="Q145" s="32"/>
      <x:c r="R145" s="34"/>
      <x:c r="S145" s="34"/>
    </x:row>
    <x:row r="146">
      <x:c r="F146" s="30"/>
      <x:c r="N146" s="30"/>
      <x:c r="Q146" s="32"/>
      <x:c r="R146" s="34"/>
      <x:c r="S146" s="34"/>
    </x:row>
    <x:row r="147">
      <x:c r="F147" s="30"/>
      <x:c r="N147" s="30"/>
      <x:c r="Q147" s="32"/>
      <x:c r="R147" s="34"/>
      <x:c r="S147" s="34"/>
    </x:row>
    <x:row r="148">
      <x:c r="F148" s="30"/>
      <x:c r="N148" s="30"/>
      <x:c r="Q148" s="32"/>
      <x:c r="R148" s="34"/>
      <x:c r="S148" s="34"/>
    </x:row>
    <x:row r="149">
      <x:c r="F149" s="30"/>
      <x:c r="N149" s="30"/>
      <x:c r="Q149" s="32"/>
      <x:c r="R149" s="34"/>
      <x:c r="S149" s="34"/>
    </x:row>
    <x:row r="150">
      <x:c r="F150" s="30"/>
      <x:c r="N150" s="30"/>
      <x:c r="Q150" s="32"/>
      <x:c r="R150" s="34"/>
      <x:c r="S150" s="34"/>
    </x:row>
    <x:row r="151">
      <x:c r="F151" s="30"/>
      <x:c r="N151" s="30"/>
      <x:c r="Q151" s="32"/>
      <x:c r="R151" s="34"/>
      <x:c r="S151" s="34"/>
    </x:row>
    <x:row r="152">
      <x:c r="F152" s="30"/>
      <x:c r="N152" s="30"/>
      <x:c r="Q152" s="32"/>
      <x:c r="R152" s="34"/>
      <x:c r="S152" s="34"/>
    </x:row>
    <x:row r="153">
      <x:c r="F153" s="30"/>
      <x:c r="N153" s="30"/>
      <x:c r="Q153" s="32"/>
      <x:c r="R153" s="34"/>
      <x:c r="S153" s="34"/>
    </x:row>
    <x:row r="154">
      <x:c r="F154" s="30"/>
      <x:c r="N154" s="30"/>
      <x:c r="Q154" s="32"/>
      <x:c r="R154" s="34"/>
      <x:c r="S154" s="34"/>
    </x:row>
    <x:row r="155">
      <x:c r="F155" s="30"/>
      <x:c r="N155" s="30"/>
      <x:c r="Q155" s="32"/>
      <x:c r="R155" s="34"/>
      <x:c r="S155" s="34"/>
    </x:row>
    <x:row r="156">
      <x:c r="F156" s="30"/>
      <x:c r="N156" s="30"/>
      <x:c r="Q156" s="32"/>
      <x:c r="R156" s="34"/>
      <x:c r="S156" s="34"/>
    </x:row>
    <x:row r="157">
      <x:c r="F157" s="30"/>
      <x:c r="N157" s="30"/>
      <x:c r="Q157" s="32"/>
      <x:c r="R157" s="34"/>
      <x:c r="S157" s="34"/>
    </x:row>
    <x:row r="158">
      <x:c r="F158" s="30"/>
      <x:c r="N158" s="30"/>
      <x:c r="Q158" s="32"/>
      <x:c r="R158" s="34"/>
      <x:c r="S158" s="34"/>
    </x:row>
    <x:row r="159">
      <x:c r="F159" s="30"/>
      <x:c r="N159" s="30"/>
      <x:c r="Q159" s="32"/>
      <x:c r="R159" s="34"/>
      <x:c r="S159" s="34"/>
    </x:row>
    <x:row r="160">
      <x:c r="F160" s="30"/>
      <x:c r="N160" s="30"/>
      <x:c r="Q160" s="32"/>
      <x:c r="R160" s="34"/>
      <x:c r="S160" s="34"/>
    </x:row>
    <x:row r="161">
      <x:c r="F161" s="30"/>
      <x:c r="N161" s="30"/>
      <x:c r="Q161" s="32"/>
      <x:c r="R161" s="34"/>
      <x:c r="S161" s="34"/>
    </x:row>
    <x:row r="162">
      <x:c r="F162" s="30"/>
      <x:c r="N162" s="30"/>
      <x:c r="Q162" s="32"/>
      <x:c r="R162" s="34"/>
      <x:c r="S162" s="34"/>
    </x:row>
    <x:row r="163">
      <x:c r="F163" s="30"/>
      <x:c r="N163" s="30"/>
      <x:c r="Q163" s="32"/>
      <x:c r="R163" s="34"/>
      <x:c r="S163" s="34"/>
    </x:row>
    <x:row r="164">
      <x:c r="F164" s="30"/>
      <x:c r="N164" s="30"/>
      <x:c r="Q164" s="32"/>
      <x:c r="R164" s="34"/>
      <x:c r="S164" s="34"/>
    </x:row>
    <x:row r="165">
      <x:c r="F165" s="30"/>
      <x:c r="N165" s="30"/>
      <x:c r="Q165" s="32"/>
      <x:c r="R165" s="34"/>
      <x:c r="S165" s="34"/>
    </x:row>
    <x:row r="166">
      <x:c r="F166" s="30"/>
      <x:c r="N166" s="30"/>
      <x:c r="Q166" s="32"/>
      <x:c r="R166" s="34"/>
      <x:c r="S166" s="34"/>
    </x:row>
    <x:row r="167">
      <x:c r="F167" s="30"/>
      <x:c r="N167" s="30"/>
      <x:c r="Q167" s="32"/>
      <x:c r="R167" s="34"/>
      <x:c r="S167" s="34"/>
    </x:row>
    <x:row r="168">
      <x:c r="F168" s="30"/>
      <x:c r="N168" s="30"/>
      <x:c r="Q168" s="32"/>
      <x:c r="R168" s="34"/>
      <x:c r="S168" s="34"/>
    </x:row>
    <x:row r="169">
      <x:c r="F169" s="30"/>
      <x:c r="N169" s="30"/>
      <x:c r="Q169" s="32"/>
      <x:c r="R169" s="34"/>
      <x:c r="S169" s="34"/>
    </x:row>
    <x:row r="170">
      <x:c r="F170" s="30"/>
      <x:c r="N170" s="30"/>
      <x:c r="Q170" s="32"/>
      <x:c r="R170" s="34"/>
      <x:c r="S170" s="34"/>
    </x:row>
    <x:row r="171">
      <x:c r="F171" s="30"/>
      <x:c r="N171" s="30"/>
      <x:c r="Q171" s="32"/>
      <x:c r="R171" s="34"/>
      <x:c r="S171" s="34"/>
    </x:row>
    <x:row r="172">
      <x:c r="F172" s="30"/>
      <x:c r="N172" s="30"/>
      <x:c r="Q172" s="32"/>
      <x:c r="R172" s="34"/>
      <x:c r="S172" s="34"/>
    </x:row>
    <x:row r="173">
      <x:c r="F173" s="30"/>
      <x:c r="N173" s="30"/>
      <x:c r="Q173" s="32"/>
      <x:c r="R173" s="34"/>
      <x:c r="S173" s="34"/>
    </x:row>
    <x:row r="174">
      <x:c r="F174" s="30"/>
      <x:c r="N174" s="30"/>
      <x:c r="Q174" s="32"/>
      <x:c r="R174" s="34"/>
      <x:c r="S174" s="34"/>
    </x:row>
    <x:row r="175">
      <x:c r="F175" s="30"/>
      <x:c r="N175" s="30"/>
      <x:c r="Q175" s="32"/>
      <x:c r="R175" s="34"/>
      <x:c r="S175" s="34"/>
    </x:row>
    <x:row r="176">
      <x:c r="F176" s="30"/>
      <x:c r="N176" s="30"/>
      <x:c r="Q176" s="32"/>
      <x:c r="R176" s="34"/>
      <x:c r="S176" s="34"/>
    </x:row>
    <x:row r="177">
      <x:c r="F177" s="30"/>
      <x:c r="N177" s="30"/>
      <x:c r="Q177" s="32"/>
      <x:c r="R177" s="34"/>
      <x:c r="S177" s="34"/>
    </x:row>
    <x:row r="178">
      <x:c r="F178" s="30"/>
      <x:c r="N178" s="30"/>
      <x:c r="Q178" s="32"/>
      <x:c r="R178" s="34"/>
      <x:c r="S178" s="34"/>
    </x:row>
    <x:row r="179">
      <x:c r="F179" s="30"/>
      <x:c r="N179" s="30"/>
      <x:c r="Q179" s="32"/>
      <x:c r="R179" s="34"/>
      <x:c r="S179" s="34"/>
    </x:row>
    <x:row r="180">
      <x:c r="F180" s="30"/>
      <x:c r="N180" s="30"/>
      <x:c r="Q180" s="32"/>
      <x:c r="R180" s="34"/>
      <x:c r="S180" s="34"/>
    </x:row>
    <x:row r="181">
      <x:c r="F181" s="30"/>
      <x:c r="N181" s="30"/>
      <x:c r="Q181" s="32"/>
      <x:c r="R181" s="34"/>
      <x:c r="S181" s="34"/>
    </x:row>
    <x:row r="182">
      <x:c r="F182" s="30"/>
      <x:c r="N182" s="30"/>
      <x:c r="Q182" s="32"/>
      <x:c r="R182" s="34"/>
      <x:c r="S182" s="34"/>
    </x:row>
    <x:row r="183">
      <x:c r="F183" s="30"/>
      <x:c r="N183" s="30"/>
      <x:c r="Q183" s="32"/>
      <x:c r="R183" s="34"/>
      <x:c r="S183" s="34"/>
    </x:row>
    <x:row r="184">
      <x:c r="F184" s="30"/>
      <x:c r="N184" s="30"/>
      <x:c r="Q184" s="32"/>
      <x:c r="R184" s="34"/>
      <x:c r="S184" s="34"/>
    </x:row>
    <x:row r="185">
      <x:c r="F185" s="30"/>
      <x:c r="N185" s="30"/>
      <x:c r="Q185" s="32"/>
      <x:c r="R185" s="34"/>
      <x:c r="S185" s="34"/>
    </x:row>
    <x:row r="186">
      <x:c r="F186" s="30"/>
      <x:c r="N186" s="30"/>
      <x:c r="Q186" s="32"/>
      <x:c r="R186" s="34"/>
      <x:c r="S186" s="34"/>
    </x:row>
    <x:row r="187">
      <x:c r="F187" s="30"/>
      <x:c r="N187" s="30"/>
      <x:c r="Q187" s="32"/>
      <x:c r="R187" s="34"/>
      <x:c r="S187" s="34"/>
    </x:row>
    <x:row r="188">
      <x:c r="F188" s="30"/>
      <x:c r="N188" s="30"/>
      <x:c r="Q188" s="32"/>
      <x:c r="R188" s="34"/>
      <x:c r="S188" s="34"/>
    </x:row>
    <x:row r="189">
      <x:c r="F189" s="30"/>
      <x:c r="N189" s="30"/>
      <x:c r="Q189" s="32"/>
      <x:c r="R189" s="34"/>
      <x:c r="S189" s="34"/>
    </x:row>
    <x:row r="190">
      <x:c r="F190" s="30"/>
      <x:c r="N190" s="30"/>
      <x:c r="Q190" s="32"/>
      <x:c r="R190" s="34"/>
      <x:c r="S190" s="34"/>
    </x:row>
    <x:row r="191">
      <x:c r="F191" s="30"/>
      <x:c r="N191" s="30"/>
      <x:c r="Q191" s="32"/>
      <x:c r="R191" s="34"/>
      <x:c r="S191" s="34"/>
    </x:row>
    <x:row r="192">
      <x:c r="F192" s="30"/>
      <x:c r="N192" s="30"/>
      <x:c r="Q192" s="32"/>
      <x:c r="R192" s="34"/>
      <x:c r="S192" s="34"/>
    </x:row>
    <x:row r="193">
      <x:c r="F193" s="30"/>
      <x:c r="N193" s="30"/>
      <x:c r="Q193" s="32"/>
      <x:c r="R193" s="34"/>
      <x:c r="S193" s="34"/>
    </x:row>
    <x:row r="194">
      <x:c r="F194" s="30"/>
      <x:c r="N194" s="30"/>
      <x:c r="Q194" s="32"/>
      <x:c r="R194" s="34"/>
      <x:c r="S194" s="34"/>
    </x:row>
    <x:row r="195">
      <x:c r="F195" s="30"/>
      <x:c r="N195" s="30"/>
      <x:c r="Q195" s="32"/>
      <x:c r="R195" s="34"/>
      <x:c r="S195" s="34"/>
    </x:row>
    <x:row r="196">
      <x:c r="F196" s="30"/>
      <x:c r="N196" s="30"/>
      <x:c r="Q196" s="32"/>
      <x:c r="R196" s="34"/>
      <x:c r="S196" s="34"/>
    </x:row>
    <x:row r="197">
      <x:c r="F197" s="30"/>
      <x:c r="N197" s="30"/>
      <x:c r="Q197" s="32"/>
      <x:c r="R197" s="34"/>
      <x:c r="S197" s="34"/>
    </x:row>
    <x:row r="198">
      <x:c r="F198" s="30"/>
      <x:c r="N198" s="30"/>
      <x:c r="Q198" s="32"/>
      <x:c r="R198" s="34"/>
      <x:c r="S198" s="34"/>
    </x:row>
    <x:row r="199">
      <x:c r="F199" s="30"/>
      <x:c r="N199" s="30"/>
      <x:c r="Q199" s="32"/>
      <x:c r="R199" s="34"/>
      <x:c r="S199" s="34"/>
    </x:row>
    <x:row r="200">
      <x:c r="F200" s="30"/>
      <x:c r="N200" s="30"/>
      <x:c r="Q200" s="32"/>
      <x:c r="R200" s="34"/>
      <x:c r="S200" s="34"/>
    </x:row>
  </x:sheetData>
  <x:conditionalFormatting sqref="Q2:Q81">
    <x:cfRule type="colorScale" priority="1">
      <x:colorScale>
        <x:cfvo type="min"/>
        <x:cfvo type="percentile" val="50"/>
        <x:cfvo type="max"/>
        <x:color rgb="DCFCE7"/>
        <x:color rgb="FEF3C7"/>
        <x:color rgb="FEE2E2"/>
      </x:colorScale>
    </x:cfRule>
  </x:conditionalFormatting>
  <x:dataValidations count="4">
    <x:dataValidation type="list" sqref="B2:B81">
      <x:formula1>Lookup_Tables!$A$4:$A$10</x:formula1>
    </x:dataValidation>
    <x:dataValidation type="list" sqref="D2:D81">
      <x:formula1>Lookup_Tables!$B$4:$B$7</x:formula1>
    </x:dataValidation>
    <x:dataValidation type="list" sqref="O2:O81">
      <x:formula1>Lookup_Tables!$C$4:$C$9</x:formula1>
    </x:dataValidation>
    <x:dataValidation type="list" sqref="P2:P81">
      <x:formula1>Lookup_Tables!$D$4:$D$7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ca5053c4dab40cf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</x:cols>
  <x:sheetData>
    <x:row r="1" ht="28" customHeight="1">
      <x:c r="A1" s="24" t="str">
        <x:v>Employee ID</x:v>
      </x:c>
      <x:c r="B1" s="24" t="str">
        <x:v>Employee Name</x:v>
      </x:c>
      <x:c r="C1" s="24" t="str">
        <x:v>Department</x:v>
      </x:c>
      <x:c r="D1" s="24" t="str">
        <x:v>Role</x:v>
      </x:c>
      <x:c r="E1" s="24" t="str">
        <x:v>Level</x:v>
      </x:c>
      <x:c r="F1" s="24" t="str">
        <x:v>Join Date</x:v>
      </x:c>
      <x:c r="G1" s="24" t="str">
        <x:v>Exit Date</x:v>
      </x:c>
      <x:c r="H1" s="24" t="str">
        <x:v>Employment Status</x:v>
      </x:c>
      <x:c r="I1" s="24" t="str">
        <x:v>Employment Type</x:v>
      </x:c>
      <x:c r="J1" s="24" t="str">
        <x:v>Exit Reason</x:v>
      </x:c>
      <x:c r="K1" s="24" t="str">
        <x:v>Location</x:v>
      </x:c>
      <x:c r="L1" s="24" t="str">
        <x:v>Gender</x:v>
      </x:c>
      <x:c r="M1" s="24" t="str">
        <x:v>Tenure Months</x:v>
      </x:c>
    </x:row>
    <x:row r="2">
      <x:c r="A2" t="str">
        <x:v>EMP-0001</x:v>
      </x:c>
      <x:c r="B2" t="str">
        <x:v>Joko Pratama</x:v>
      </x:c>
      <x:c r="C2" t="str">
        <x:v>Operations</x:v>
      </x:c>
      <x:c r="D2" t="str">
        <x:v>Office Admin</x:v>
      </x:c>
      <x:c r="E2" t="str">
        <x:v>Senior</x:v>
      </x:c>
      <x:c r="F2" s="30" t="n">
        <x:v>45085</x:v>
      </x:c>
      <x:c r="G2" s="30" t="n">
        <x:v>45982</x:v>
      </x:c>
      <x:c r="H2" t="str">
        <x:v>Exited</x:v>
      </x:c>
      <x:c r="I2" t="str">
        <x:v>Contract</x:v>
      </x:c>
      <x:c r="J2" t="str">
        <x:v>End of Contract</x:v>
      </x:c>
      <x:c r="K2" t="str">
        <x:v>Remote</x:v>
      </x:c>
      <x:c r="L2" t="str">
        <x:v>Female</x:v>
      </x:c>
      <x:c r="M2" s="32" t="n">
        <x:f>ROUND((IF(G2="",DATE(2025,12,31),G2)-F2)/30.4375,0)</x:f>
        <x:v>29</x:v>
      </x:c>
    </x:row>
    <x:row r="3">
      <x:c r="A3" t="str">
        <x:v>EMP-0002</x:v>
      </x:c>
      <x:c r="B3" t="str">
        <x:v>Zaki Santoso</x:v>
      </x:c>
      <x:c r="C3" t="str">
        <x:v>HR</x:v>
      </x:c>
      <x:c r="D3" t="str">
        <x:v>HR Generalist</x:v>
      </x:c>
      <x:c r="E3" t="str">
        <x:v>Staff</x:v>
      </x:c>
      <x:c r="F3" s="30" t="n">
        <x:v>44964</x:v>
      </x:c>
      <x:c r="G3" s="30"/>
      <x:c r="H3" t="str">
        <x:v>Active</x:v>
      </x:c>
      <x:c r="I3" t="str">
        <x:v>Permanent</x:v>
      </x:c>
      <x:c r="J3" t="str"/>
      <x:c r="K3" t="str">
        <x:v>Remote</x:v>
      </x:c>
      <x:c r="L3" t="str">
        <x:v>Not Specified</x:v>
      </x:c>
      <x:c r="M3" s="32" t="n">
        <x:f>ROUND((IF(G3="",DATE(2025,12,31),G3)-F3)/30.4375,0)</x:f>
        <x:v>35</x:v>
      </x:c>
    </x:row>
    <x:row r="4">
      <x:c r="A4" t="str">
        <x:v>EMP-0003</x:v>
      </x:c>
      <x:c r="B4" t="str">
        <x:v>Hana Hidayat</x:v>
      </x:c>
      <x:c r="C4" t="str">
        <x:v>Finance</x:v>
      </x:c>
      <x:c r="D4" t="str">
        <x:v>Finance Officer</x:v>
      </x:c>
      <x:c r="E4" t="str">
        <x:v>Senior</x:v>
      </x:c>
      <x:c r="F4" s="30" t="n">
        <x:v>44980</x:v>
      </x:c>
      <x:c r="G4" s="30"/>
      <x:c r="H4" t="str">
        <x:v>Active</x:v>
      </x:c>
      <x:c r="I4" t="str">
        <x:v>Permanent</x:v>
      </x:c>
      <x:c r="J4" t="str"/>
      <x:c r="K4" t="str">
        <x:v>Bali</x:v>
      </x:c>
      <x:c r="L4" t="str">
        <x:v>Female</x:v>
      </x:c>
      <x:c r="M4" s="32" t="n">
        <x:f>ROUND((IF(G4="",DATE(2025,12,31),G4)-F4)/30.4375,0)</x:f>
        <x:v>34</x:v>
      </x:c>
    </x:row>
    <x:row r="5">
      <x:c r="A5" t="str">
        <x:v>EMP-0004</x:v>
      </x:c>
      <x:c r="B5" t="str">
        <x:v>Omar Putra</x:v>
      </x:c>
      <x:c r="C5" t="str">
        <x:v>IT</x:v>
      </x:c>
      <x:c r="D5" t="str">
        <x:v>Data Analyst</x:v>
      </x:c>
      <x:c r="E5" t="str">
        <x:v>Staff</x:v>
      </x:c>
      <x:c r="F5" s="30" t="n">
        <x:v>44216</x:v>
      </x:c>
      <x:c r="G5" s="30" t="n">
        <x:v>45896</x:v>
      </x:c>
      <x:c r="H5" t="str">
        <x:v>Exited</x:v>
      </x:c>
      <x:c r="I5" t="str">
        <x:v>Permanent</x:v>
      </x:c>
      <x:c r="J5" t="str">
        <x:v>Relocation</x:v>
      </x:c>
      <x:c r="K5" t="str">
        <x:v>Bandung</x:v>
      </x:c>
      <x:c r="L5" t="str">
        <x:v>Female</x:v>
      </x:c>
      <x:c r="M5" s="32" t="n">
        <x:f>ROUND((IF(G5="",DATE(2025,12,31),G5)-F5)/30.4375,0)</x:f>
        <x:v>55</x:v>
      </x:c>
    </x:row>
    <x:row r="6">
      <x:c r="A6" t="str">
        <x:v>EMP-0005</x:v>
      </x:c>
      <x:c r="B6" t="str">
        <x:v>Mila Hidayat</x:v>
      </x:c>
      <x:c r="C6" t="str">
        <x:v>Operations</x:v>
      </x:c>
      <x:c r="D6" t="str">
        <x:v>Procurement Officer</x:v>
      </x:c>
      <x:c r="E6" t="str">
        <x:v>Senior</x:v>
      </x:c>
      <x:c r="F6" s="30" t="n">
        <x:v>45065</x:v>
      </x:c>
      <x:c r="G6" s="30"/>
      <x:c r="H6" t="str">
        <x:v>Active</x:v>
      </x:c>
      <x:c r="I6" t="str">
        <x:v>Permanent</x:v>
      </x:c>
      <x:c r="J6" t="str"/>
      <x:c r="K6" t="str">
        <x:v>Surabaya</x:v>
      </x:c>
      <x:c r="L6" t="str">
        <x:v>Female</x:v>
      </x:c>
      <x:c r="M6" s="32" t="n">
        <x:f>ROUND((IF(G6="",DATE(2025,12,31),G6)-F6)/30.4375,0)</x:f>
        <x:v>31</x:v>
      </x:c>
    </x:row>
    <x:row r="7">
      <x:c r="A7" t="str">
        <x:v>EMP-0006</x:v>
      </x:c>
      <x:c r="B7" t="str">
        <x:v>Mila Nugroho</x:v>
      </x:c>
      <x:c r="C7" t="str">
        <x:v>Finance</x:v>
      </x:c>
      <x:c r="D7" t="str">
        <x:v>Tax Officer</x:v>
      </x:c>
      <x:c r="E7" t="str">
        <x:v>Senior</x:v>
      </x:c>
      <x:c r="F7" s="30" t="n">
        <x:v>45374</x:v>
      </x:c>
      <x:c r="G7" s="30"/>
      <x:c r="H7" t="str">
        <x:v>Active</x:v>
      </x:c>
      <x:c r="I7" t="str">
        <x:v>Permanent</x:v>
      </x:c>
      <x:c r="J7" t="str"/>
      <x:c r="K7" t="str">
        <x:v>Jakarta</x:v>
      </x:c>
      <x:c r="L7" t="str">
        <x:v>Not Specified</x:v>
      </x:c>
      <x:c r="M7" s="32" t="n">
        <x:f>ROUND((IF(G7="",DATE(2025,12,31),G7)-F7)/30.4375,0)</x:f>
        <x:v>21</x:v>
      </x:c>
    </x:row>
    <x:row r="8">
      <x:c r="A8" t="str">
        <x:v>EMP-0007</x:v>
      </x:c>
      <x:c r="B8" t="str">
        <x:v>Wira Putra</x:v>
      </x:c>
      <x:c r="C8" t="str">
        <x:v>HR</x:v>
      </x:c>
      <x:c r="D8" t="str">
        <x:v>HR Generalist</x:v>
      </x:c>
      <x:c r="E8" t="str">
        <x:v>Supervisor</x:v>
      </x:c>
      <x:c r="F8" s="30" t="n">
        <x:v>45723</x:v>
      </x:c>
      <x:c r="G8" s="30"/>
      <x:c r="H8" t="str">
        <x:v>Active</x:v>
      </x:c>
      <x:c r="I8" t="str">
        <x:v>Contract</x:v>
      </x:c>
      <x:c r="J8" t="str"/>
      <x:c r="K8" t="str">
        <x:v>Surabaya</x:v>
      </x:c>
      <x:c r="L8" t="str">
        <x:v>Female</x:v>
      </x:c>
      <x:c r="M8" s="32" t="n">
        <x:f>ROUND((IF(G8="",DATE(2025,12,31),G8)-F8)/30.4375,0)</x:f>
        <x:v>10</x:v>
      </x:c>
    </x:row>
    <x:row r="9">
      <x:c r="A9" t="str">
        <x:v>EMP-0008</x:v>
      </x:c>
      <x:c r="B9" t="str">
        <x:v>Dimas Rahman</x:v>
      </x:c>
      <x:c r="C9" t="str">
        <x:v>Creative</x:v>
      </x:c>
      <x:c r="D9" t="str">
        <x:v>Copywriter</x:v>
      </x:c>
      <x:c r="E9" t="str">
        <x:v>Senior</x:v>
      </x:c>
      <x:c r="F9" s="30" t="n">
        <x:v>45585</x:v>
      </x:c>
      <x:c r="G9" s="30"/>
      <x:c r="H9" t="str">
        <x:v>Active</x:v>
      </x:c>
      <x:c r="I9" t="str">
        <x:v>Permanent</x:v>
      </x:c>
      <x:c r="J9" t="str"/>
      <x:c r="K9" t="str">
        <x:v>Bandung</x:v>
      </x:c>
      <x:c r="L9" t="str">
        <x:v>Not Specified</x:v>
      </x:c>
      <x:c r="M9" s="32" t="n">
        <x:f>ROUND((IF(G9="",DATE(2025,12,31),G9)-F9)/30.4375,0)</x:f>
        <x:v>14</x:v>
      </x:c>
    </x:row>
    <x:row r="10">
      <x:c r="A10" t="str">
        <x:v>EMP-0009</x:v>
      </x:c>
      <x:c r="B10" t="str">
        <x:v>Kirana Kusuma</x:v>
      </x:c>
      <x:c r="C10" t="str">
        <x:v>IT</x:v>
      </x:c>
      <x:c r="D10" t="str">
        <x:v>IT Support</x:v>
      </x:c>
      <x:c r="E10" t="str">
        <x:v>Senior</x:v>
      </x:c>
      <x:c r="F10" s="30" t="n">
        <x:v>44265</x:v>
      </x:c>
      <x:c r="G10" s="30"/>
      <x:c r="H10" t="str">
        <x:v>Active</x:v>
      </x:c>
      <x:c r="I10" t="str">
        <x:v>Permanent</x:v>
      </x:c>
      <x:c r="J10" t="str"/>
      <x:c r="K10" t="str">
        <x:v>Jakarta</x:v>
      </x:c>
      <x:c r="L10" t="str">
        <x:v>Male</x:v>
      </x:c>
      <x:c r="M10" s="32" t="n">
        <x:f>ROUND((IF(G10="",DATE(2025,12,31),G10)-F10)/30.4375,0)</x:f>
        <x:v>58</x:v>
      </x:c>
    </x:row>
    <x:row r="11">
      <x:c r="A11" t="str">
        <x:v>EMP-0010</x:v>
      </x:c>
      <x:c r="B11" t="str">
        <x:v>Indra Hidayat</x:v>
      </x:c>
      <x:c r="C11" t="str">
        <x:v>Account Management</x:v>
      </x:c>
      <x:c r="D11" t="str">
        <x:v>Account Manager</x:v>
      </x:c>
      <x:c r="E11" t="str">
        <x:v>Staff</x:v>
      </x:c>
      <x:c r="F11" s="30" t="n">
        <x:v>45301</x:v>
      </x:c>
      <x:c r="G11" s="30" t="n">
        <x:v>45845</x:v>
      </x:c>
      <x:c r="H11" t="str">
        <x:v>Exited</x:v>
      </x:c>
      <x:c r="I11" t="str">
        <x:v>Permanent</x:v>
      </x:c>
      <x:c r="J11" t="str">
        <x:v>Personal Reason</x:v>
      </x:c>
      <x:c r="K11" t="str">
        <x:v>Surabaya</x:v>
      </x:c>
      <x:c r="L11" t="str">
        <x:v>Female</x:v>
      </x:c>
      <x:c r="M11" s="32" t="n">
        <x:f>ROUND((IF(G11="",DATE(2025,12,31),G11)-F11)/30.4375,0)</x:f>
        <x:v>18</x:v>
      </x:c>
    </x:row>
    <x:row r="12">
      <x:c r="A12" t="str">
        <x:v>EMP-0011</x:v>
      </x:c>
      <x:c r="B12" t="str">
        <x:v>Hana Rahman</x:v>
      </x:c>
      <x:c r="C12" t="str">
        <x:v>Operations</x:v>
      </x:c>
      <x:c r="D12" t="str">
        <x:v>Procurement Officer</x:v>
      </x:c>
      <x:c r="E12" t="str">
        <x:v>Senior</x:v>
      </x:c>
      <x:c r="F12" s="30" t="n">
        <x:v>44890</x:v>
      </x:c>
      <x:c r="G12" s="30"/>
      <x:c r="H12" t="str">
        <x:v>Active</x:v>
      </x:c>
      <x:c r="I12" t="str">
        <x:v>Permanent</x:v>
      </x:c>
      <x:c r="J12" t="str"/>
      <x:c r="K12" t="str">
        <x:v>Jakarta</x:v>
      </x:c>
      <x:c r="L12" t="str">
        <x:v>Female</x:v>
      </x:c>
      <x:c r="M12" s="32" t="n">
        <x:f>ROUND((IF(G12="",DATE(2025,12,31),G12)-F12)/30.4375,0)</x:f>
        <x:v>37</x:v>
      </x:c>
    </x:row>
    <x:row r="13">
      <x:c r="A13" t="str">
        <x:v>EMP-0012</x:v>
      </x:c>
      <x:c r="B13" t="str">
        <x:v>Indra Permana</x:v>
      </x:c>
      <x:c r="C13" t="str">
        <x:v>IT</x:v>
      </x:c>
      <x:c r="D13" t="str">
        <x:v>Data Analyst</x:v>
      </x:c>
      <x:c r="E13" t="str">
        <x:v>Manager</x:v>
      </x:c>
      <x:c r="F13" s="30" t="n">
        <x:v>45844</x:v>
      </x:c>
      <x:c r="G13" s="30"/>
      <x:c r="H13" t="str">
        <x:v>Active</x:v>
      </x:c>
      <x:c r="I13" t="str">
        <x:v>Permanent</x:v>
      </x:c>
      <x:c r="J13" t="str"/>
      <x:c r="K13" t="str">
        <x:v>Remote</x:v>
      </x:c>
      <x:c r="L13" t="str">
        <x:v>Female</x:v>
      </x:c>
      <x:c r="M13" s="32" t="n">
        <x:f>ROUND((IF(G13="",DATE(2025,12,31),G13)-F13)/30.4375,0)</x:f>
        <x:v>6</x:v>
      </x:c>
    </x:row>
    <x:row r="14">
      <x:c r="A14" t="str">
        <x:v>EMP-0013</x:v>
      </x:c>
      <x:c r="B14" t="str">
        <x:v>Zaki Wijaya</x:v>
      </x:c>
      <x:c r="C14" t="str">
        <x:v>Finance</x:v>
      </x:c>
      <x:c r="D14" t="str">
        <x:v>Payroll Specialist</x:v>
      </x:c>
      <x:c r="E14" t="str">
        <x:v>Senior</x:v>
      </x:c>
      <x:c r="F14" s="30" t="n">
        <x:v>45573</x:v>
      </x:c>
      <x:c r="G14" s="30"/>
      <x:c r="H14" t="str">
        <x:v>Active</x:v>
      </x:c>
      <x:c r="I14" t="str">
        <x:v>Permanent</x:v>
      </x:c>
      <x:c r="J14" t="str"/>
      <x:c r="K14" t="str">
        <x:v>Surabaya</x:v>
      </x:c>
      <x:c r="L14" t="str">
        <x:v>Female</x:v>
      </x:c>
      <x:c r="M14" s="32" t="n">
        <x:f>ROUND((IF(G14="",DATE(2025,12,31),G14)-F14)/30.4375,0)</x:f>
        <x:v>15</x:v>
      </x:c>
    </x:row>
    <x:row r="15">
      <x:c r="A15" t="str">
        <x:v>EMP-0014</x:v>
      </x:c>
      <x:c r="B15" t="str">
        <x:v>Joko Rahman</x:v>
      </x:c>
      <x:c r="C15" t="str">
        <x:v>Account Management</x:v>
      </x:c>
      <x:c r="D15" t="str">
        <x:v>Client Service Officer</x:v>
      </x:c>
      <x:c r="E15" t="str">
        <x:v>Supervisor</x:v>
      </x:c>
      <x:c r="F15" s="30" t="n">
        <x:v>44650</x:v>
      </x:c>
      <x:c r="G15" s="30"/>
      <x:c r="H15" t="str">
        <x:v>Active</x:v>
      </x:c>
      <x:c r="I15" t="str">
        <x:v>Permanent</x:v>
      </x:c>
      <x:c r="J15" t="str"/>
      <x:c r="K15" t="str">
        <x:v>Remote</x:v>
      </x:c>
      <x:c r="L15" t="str">
        <x:v>Not Specified</x:v>
      </x:c>
      <x:c r="M15" s="32" t="n">
        <x:f>ROUND((IF(G15="",DATE(2025,12,31),G15)-F15)/30.4375,0)</x:f>
        <x:v>45</x:v>
      </x:c>
    </x:row>
    <x:row r="16">
      <x:c r="A16" t="str">
        <x:v>EMP-0015</x:v>
      </x:c>
      <x:c r="B16" t="str">
        <x:v>Sinta Santoso</x:v>
      </x:c>
      <x:c r="C16" t="str">
        <x:v>Account Management</x:v>
      </x:c>
      <x:c r="D16" t="str">
        <x:v>Account Manager</x:v>
      </x:c>
      <x:c r="E16" t="str">
        <x:v>Staff</x:v>
      </x:c>
      <x:c r="F16" s="30" t="n">
        <x:v>44273</x:v>
      </x:c>
      <x:c r="G16" s="30"/>
      <x:c r="H16" t="str">
        <x:v>Active</x:v>
      </x:c>
      <x:c r="I16" t="str">
        <x:v>Permanent</x:v>
      </x:c>
      <x:c r="J16" t="str"/>
      <x:c r="K16" t="str">
        <x:v>Jakarta</x:v>
      </x:c>
      <x:c r="L16" t="str">
        <x:v>Female</x:v>
      </x:c>
      <x:c r="M16" s="32" t="n">
        <x:f>ROUND((IF(G16="",DATE(2025,12,31),G16)-F16)/30.4375,0)</x:f>
        <x:v>57</x:v>
      </x:c>
    </x:row>
    <x:row r="17">
      <x:c r="A17" t="str">
        <x:v>EMP-0016</x:v>
      </x:c>
      <x:c r="B17" t="str">
        <x:v>Eka Sari</x:v>
      </x:c>
      <x:c r="C17" t="str">
        <x:v>Creative</x:v>
      </x:c>
      <x:c r="D17" t="str">
        <x:v>Art Director</x:v>
      </x:c>
      <x:c r="E17" t="str">
        <x:v>Senior</x:v>
      </x:c>
      <x:c r="F17" s="30" t="n">
        <x:v>45718</x:v>
      </x:c>
      <x:c r="G17" s="30"/>
      <x:c r="H17" t="str">
        <x:v>Active</x:v>
      </x:c>
      <x:c r="I17" t="str">
        <x:v>Permanent</x:v>
      </x:c>
      <x:c r="J17" t="str"/>
      <x:c r="K17" t="str">
        <x:v>Bali</x:v>
      </x:c>
      <x:c r="L17" t="str">
        <x:v>Not Specified</x:v>
      </x:c>
      <x:c r="M17" s="32" t="n">
        <x:f>ROUND((IF(G17="",DATE(2025,12,31),G17)-F17)/30.4375,0)</x:f>
        <x:v>10</x:v>
      </x:c>
    </x:row>
    <x:row r="18">
      <x:c r="A18" t="str">
        <x:v>EMP-0017</x:v>
      </x:c>
      <x:c r="B18" t="str">
        <x:v>Hana Putra</x:v>
      </x:c>
      <x:c r="C18" t="str">
        <x:v>IT</x:v>
      </x:c>
      <x:c r="D18" t="str">
        <x:v>Data Analyst</x:v>
      </x:c>
      <x:c r="E18" t="str">
        <x:v>Senior</x:v>
      </x:c>
      <x:c r="F18" s="30" t="n">
        <x:v>44769</x:v>
      </x:c>
      <x:c r="G18" s="30"/>
      <x:c r="H18" t="str">
        <x:v>Active</x:v>
      </x:c>
      <x:c r="I18" t="str">
        <x:v>Permanent</x:v>
      </x:c>
      <x:c r="J18" t="str"/>
      <x:c r="K18" t="str">
        <x:v>Remote</x:v>
      </x:c>
      <x:c r="L18" t="str">
        <x:v>Male</x:v>
      </x:c>
      <x:c r="M18" s="32" t="n">
        <x:f>ROUND((IF(G18="",DATE(2025,12,31),G18)-F18)/30.4375,0)</x:f>
        <x:v>41</x:v>
      </x:c>
    </x:row>
    <x:row r="19">
      <x:c r="A19" t="str">
        <x:v>EMP-0018</x:v>
      </x:c>
      <x:c r="B19" t="str">
        <x:v>Omar Lestari</x:v>
      </x:c>
      <x:c r="C19" t="str">
        <x:v>Finance</x:v>
      </x:c>
      <x:c r="D19" t="str">
        <x:v>Payroll Specialist</x:v>
      </x:c>
      <x:c r="E19" t="str">
        <x:v>Senior</x:v>
      </x:c>
      <x:c r="F19" s="30" t="n">
        <x:v>45517</x:v>
      </x:c>
      <x:c r="G19" s="30"/>
      <x:c r="H19" t="str">
        <x:v>Active</x:v>
      </x:c>
      <x:c r="I19" t="str">
        <x:v>Permanent</x:v>
      </x:c>
      <x:c r="J19" t="str"/>
      <x:c r="K19" t="str">
        <x:v>Bandung</x:v>
      </x:c>
      <x:c r="L19" t="str">
        <x:v>Female</x:v>
      </x:c>
      <x:c r="M19" s="32" t="n">
        <x:f>ROUND((IF(G19="",DATE(2025,12,31),G19)-F19)/30.4375,0)</x:f>
        <x:v>17</x:v>
      </x:c>
    </x:row>
    <x:row r="20">
      <x:c r="A20" t="str">
        <x:v>EMP-0019</x:v>
      </x:c>
      <x:c r="B20" t="str">
        <x:v>Citra Permana</x:v>
      </x:c>
      <x:c r="C20" t="str">
        <x:v>IT</x:v>
      </x:c>
      <x:c r="D20" t="str">
        <x:v>Frontend Developer</x:v>
      </x:c>
      <x:c r="E20" t="str">
        <x:v>Staff</x:v>
      </x:c>
      <x:c r="F20" s="30" t="n">
        <x:v>44880</x:v>
      </x:c>
      <x:c r="G20" s="30"/>
      <x:c r="H20" t="str">
        <x:v>Active</x:v>
      </x:c>
      <x:c r="I20" t="str">
        <x:v>Permanent</x:v>
      </x:c>
      <x:c r="J20" t="str"/>
      <x:c r="K20" t="str">
        <x:v>Bali</x:v>
      </x:c>
      <x:c r="L20" t="str">
        <x:v>Female</x:v>
      </x:c>
      <x:c r="M20" s="32" t="n">
        <x:f>ROUND((IF(G20="",DATE(2025,12,31),G20)-F20)/30.4375,0)</x:f>
        <x:v>38</x:v>
      </x:c>
    </x:row>
    <x:row r="21">
      <x:c r="A21" t="str">
        <x:v>EMP-0020</x:v>
      </x:c>
      <x:c r="B21" t="str">
        <x:v>Indra Santoso</x:v>
      </x:c>
      <x:c r="C21" t="str">
        <x:v>Creative</x:v>
      </x:c>
      <x:c r="D21" t="str">
        <x:v>Copywriter</x:v>
      </x:c>
      <x:c r="E21" t="str">
        <x:v>Senior</x:v>
      </x:c>
      <x:c r="F21" s="30" t="n">
        <x:v>44674</x:v>
      </x:c>
      <x:c r="G21" s="30"/>
      <x:c r="H21" t="str">
        <x:v>Active</x:v>
      </x:c>
      <x:c r="I21" t="str">
        <x:v>Permanent</x:v>
      </x:c>
      <x:c r="J21" t="str"/>
      <x:c r="K21" t="str">
        <x:v>Bali</x:v>
      </x:c>
      <x:c r="L21" t="str">
        <x:v>Female</x:v>
      </x:c>
      <x:c r="M21" s="32" t="n">
        <x:f>ROUND((IF(G21="",DATE(2025,12,31),G21)-F21)/30.4375,0)</x:f>
        <x:v>44</x:v>
      </x:c>
    </x:row>
    <x:row r="22">
      <x:c r="A22" t="str">
        <x:v>EMP-0021</x:v>
      </x:c>
      <x:c r="B22" t="str">
        <x:v>Hana Utami</x:v>
      </x:c>
      <x:c r="C22" t="str">
        <x:v>Operations</x:v>
      </x:c>
      <x:c r="D22" t="str">
        <x:v>Procurement Officer</x:v>
      </x:c>
      <x:c r="E22" t="str">
        <x:v>Senior</x:v>
      </x:c>
      <x:c r="F22" s="30" t="n">
        <x:v>44422</x:v>
      </x:c>
      <x:c r="G22" s="30"/>
      <x:c r="H22" t="str">
        <x:v>Active</x:v>
      </x:c>
      <x:c r="I22" t="str">
        <x:v>Permanent</x:v>
      </x:c>
      <x:c r="J22" t="str"/>
      <x:c r="K22" t="str">
        <x:v>Jakarta</x:v>
      </x:c>
      <x:c r="L22" t="str">
        <x:v>Male</x:v>
      </x:c>
      <x:c r="M22" s="32" t="n">
        <x:f>ROUND((IF(G22="",DATE(2025,12,31),G22)-F22)/30.4375,0)</x:f>
        <x:v>53</x:v>
      </x:c>
    </x:row>
    <x:row r="23">
      <x:c r="A23" t="str">
        <x:v>EMP-0022</x:v>
      </x:c>
      <x:c r="B23" t="str">
        <x:v>Omar Putra</x:v>
      </x:c>
      <x:c r="C23" t="str">
        <x:v>Creative</x:v>
      </x:c>
      <x:c r="D23" t="str">
        <x:v>Copywriter</x:v>
      </x:c>
      <x:c r="E23" t="str">
        <x:v>Staff</x:v>
      </x:c>
      <x:c r="F23" s="30" t="n">
        <x:v>44456</x:v>
      </x:c>
      <x:c r="G23" s="30"/>
      <x:c r="H23" t="str">
        <x:v>Active</x:v>
      </x:c>
      <x:c r="I23" t="str">
        <x:v>Permanent</x:v>
      </x:c>
      <x:c r="J23" t="str"/>
      <x:c r="K23" t="str">
        <x:v>Jakarta</x:v>
      </x:c>
      <x:c r="L23" t="str">
        <x:v>Male</x:v>
      </x:c>
      <x:c r="M23" s="32" t="n">
        <x:f>ROUND((IF(G23="",DATE(2025,12,31),G23)-F23)/30.4375,0)</x:f>
        <x:v>51</x:v>
      </x:c>
    </x:row>
    <x:row r="24">
      <x:c r="A24" t="str">
        <x:v>EMP-0023</x:v>
      </x:c>
      <x:c r="B24" t="str">
        <x:v>Omar Rahman</x:v>
      </x:c>
      <x:c r="C24" t="str">
        <x:v>Account Management</x:v>
      </x:c>
      <x:c r="D24" t="str">
        <x:v>Account Executive</x:v>
      </x:c>
      <x:c r="E24" t="str">
        <x:v>Staff</x:v>
      </x:c>
      <x:c r="F24" s="30" t="n">
        <x:v>44650</x:v>
      </x:c>
      <x:c r="G24" s="30" t="n">
        <x:v>45680</x:v>
      </x:c>
      <x:c r="H24" t="str">
        <x:v>Exited</x:v>
      </x:c>
      <x:c r="I24" t="str">
        <x:v>Contract</x:v>
      </x:c>
      <x:c r="J24" t="str">
        <x:v>End of Contract</x:v>
      </x:c>
      <x:c r="K24" t="str">
        <x:v>Bali</x:v>
      </x:c>
      <x:c r="L24" t="str">
        <x:v>Male</x:v>
      </x:c>
      <x:c r="M24" s="32" t="n">
        <x:f>ROUND((IF(G24="",DATE(2025,12,31),G24)-F24)/30.4375,0)</x:f>
        <x:v>34</x:v>
      </x:c>
    </x:row>
    <x:row r="25">
      <x:c r="A25" t="str">
        <x:v>EMP-0024</x:v>
      </x:c>
      <x:c r="B25" t="str">
        <x:v>Omar Lestari</x:v>
      </x:c>
      <x:c r="C25" t="str">
        <x:v>Operations</x:v>
      </x:c>
      <x:c r="D25" t="str">
        <x:v>Operations Staff</x:v>
      </x:c>
      <x:c r="E25" t="str">
        <x:v>Manager</x:v>
      </x:c>
      <x:c r="F25" s="30" t="n">
        <x:v>45932</x:v>
      </x:c>
      <x:c r="G25" s="30"/>
      <x:c r="H25" t="str">
        <x:v>Active</x:v>
      </x:c>
      <x:c r="I25" t="str">
        <x:v>Permanent</x:v>
      </x:c>
      <x:c r="J25" t="str"/>
      <x:c r="K25" t="str">
        <x:v>Remote</x:v>
      </x:c>
      <x:c r="L25" t="str">
        <x:v>Not Specified</x:v>
      </x:c>
      <x:c r="M25" s="32" t="n">
        <x:f>ROUND((IF(G25="",DATE(2025,12,31),G25)-F25)/30.4375,0)</x:f>
        <x:v>3</x:v>
      </x:c>
    </x:row>
    <x:row r="26">
      <x:c r="A26" t="str">
        <x:v>EMP-0025</x:v>
      </x:c>
      <x:c r="B26" t="str">
        <x:v>Kirana Sari</x:v>
      </x:c>
      <x:c r="C26" t="str">
        <x:v>Operations</x:v>
      </x:c>
      <x:c r="D26" t="str">
        <x:v>Procurement Officer</x:v>
      </x:c>
      <x:c r="E26" t="str">
        <x:v>Senior</x:v>
      </x:c>
      <x:c r="F26" s="30" t="n">
        <x:v>44331</x:v>
      </x:c>
      <x:c r="G26" s="30"/>
      <x:c r="H26" t="str">
        <x:v>Active</x:v>
      </x:c>
      <x:c r="I26" t="str">
        <x:v>Permanent</x:v>
      </x:c>
      <x:c r="J26" t="str"/>
      <x:c r="K26" t="str">
        <x:v>Bali</x:v>
      </x:c>
      <x:c r="L26" t="str">
        <x:v>Not Specified</x:v>
      </x:c>
      <x:c r="M26" s="32" t="n">
        <x:f>ROUND((IF(G26="",DATE(2025,12,31),G26)-F26)/30.4375,0)</x:f>
        <x:v>56</x:v>
      </x:c>
    </x:row>
    <x:row r="27">
      <x:c r="A27" t="str">
        <x:v>EMP-0026</x:v>
      </x:c>
      <x:c r="B27" t="str">
        <x:v>Yuni Permana</x:v>
      </x:c>
      <x:c r="C27" t="str">
        <x:v>Operations</x:v>
      </x:c>
      <x:c r="D27" t="str">
        <x:v>Procurement Officer</x:v>
      </x:c>
      <x:c r="E27" t="str">
        <x:v>Staff</x:v>
      </x:c>
      <x:c r="F27" s="30" t="n">
        <x:v>45436</x:v>
      </x:c>
      <x:c r="G27" s="30"/>
      <x:c r="H27" t="str">
        <x:v>Active</x:v>
      </x:c>
      <x:c r="I27" t="str">
        <x:v>Contract</x:v>
      </x:c>
      <x:c r="J27" t="str"/>
      <x:c r="K27" t="str">
        <x:v>Jakarta</x:v>
      </x:c>
      <x:c r="L27" t="str">
        <x:v>Not Specified</x:v>
      </x:c>
      <x:c r="M27" s="32" t="n">
        <x:f>ROUND((IF(G27="",DATE(2025,12,31),G27)-F27)/30.4375,0)</x:f>
        <x:v>19</x:v>
      </x:c>
    </x:row>
    <x:row r="28">
      <x:c r="A28" t="str">
        <x:v>EMP-0027</x:v>
      </x:c>
      <x:c r="B28" t="str">
        <x:v>Dimas Putra</x:v>
      </x:c>
      <x:c r="C28" t="str">
        <x:v>IT</x:v>
      </x:c>
      <x:c r="D28" t="str">
        <x:v>Backend Developer</x:v>
      </x:c>
      <x:c r="E28" t="str">
        <x:v>Staff</x:v>
      </x:c>
      <x:c r="F28" s="30" t="n">
        <x:v>44664</x:v>
      </x:c>
      <x:c r="G28" s="30"/>
      <x:c r="H28" t="str">
        <x:v>Active</x:v>
      </x:c>
      <x:c r="I28" t="str">
        <x:v>Contract</x:v>
      </x:c>
      <x:c r="J28" t="str"/>
      <x:c r="K28" t="str">
        <x:v>Remote</x:v>
      </x:c>
      <x:c r="L28" t="str">
        <x:v>Male</x:v>
      </x:c>
      <x:c r="M28" s="32" t="n">
        <x:f>ROUND((IF(G28="",DATE(2025,12,31),G28)-F28)/30.4375,0)</x:f>
        <x:v>45</x:v>
      </x:c>
    </x:row>
    <x:row r="29">
      <x:c r="A29" t="str">
        <x:v>EMP-0028</x:v>
      </x:c>
      <x:c r="B29" t="str">
        <x:v>Citra Sari</x:v>
      </x:c>
      <x:c r="C29" t="str">
        <x:v>Account Management</x:v>
      </x:c>
      <x:c r="D29" t="str">
        <x:v>Client Service Officer</x:v>
      </x:c>
      <x:c r="E29" t="str">
        <x:v>Staff</x:v>
      </x:c>
      <x:c r="F29" s="30" t="n">
        <x:v>44509</x:v>
      </x:c>
      <x:c r="G29" s="30"/>
      <x:c r="H29" t="str">
        <x:v>Active</x:v>
      </x:c>
      <x:c r="I29" t="str">
        <x:v>Permanent</x:v>
      </x:c>
      <x:c r="J29" t="str"/>
      <x:c r="K29" t="str">
        <x:v>Jakarta</x:v>
      </x:c>
      <x:c r="L29" t="str">
        <x:v>Female</x:v>
      </x:c>
      <x:c r="M29" s="32" t="n">
        <x:f>ROUND((IF(G29="",DATE(2025,12,31),G29)-F29)/30.4375,0)</x:f>
        <x:v>50</x:v>
      </x:c>
    </x:row>
    <x:row r="30">
      <x:c r="A30" t="str">
        <x:v>EMP-0029</x:v>
      </x:c>
      <x:c r="B30" t="str">
        <x:v>Zaki Lestari</x:v>
      </x:c>
      <x:c r="C30" t="str">
        <x:v>Finance</x:v>
      </x:c>
      <x:c r="D30" t="str">
        <x:v>Payroll Specialist</x:v>
      </x:c>
      <x:c r="E30" t="str">
        <x:v>Senior</x:v>
      </x:c>
      <x:c r="F30" s="30" t="n">
        <x:v>45336</x:v>
      </x:c>
      <x:c r="G30" s="30"/>
      <x:c r="H30" t="str">
        <x:v>Active</x:v>
      </x:c>
      <x:c r="I30" t="str">
        <x:v>Contract</x:v>
      </x:c>
      <x:c r="J30" t="str"/>
      <x:c r="K30" t="str">
        <x:v>Bali</x:v>
      </x:c>
      <x:c r="L30" t="str">
        <x:v>Male</x:v>
      </x:c>
      <x:c r="M30" s="32" t="n">
        <x:f>ROUND((IF(G30="",DATE(2025,12,31),G30)-F30)/30.4375,0)</x:f>
        <x:v>23</x:v>
      </x:c>
    </x:row>
    <x:row r="31">
      <x:c r="A31" t="str">
        <x:v>EMP-0030</x:v>
      </x:c>
      <x:c r="B31" t="str">
        <x:v>Dimas Utami</x:v>
      </x:c>
      <x:c r="C31" t="str">
        <x:v>Account Management</x:v>
      </x:c>
      <x:c r="D31" t="str">
        <x:v>Strategist</x:v>
      </x:c>
      <x:c r="E31" t="str">
        <x:v>Supervisor</x:v>
      </x:c>
      <x:c r="F31" s="30" t="n">
        <x:v>45673</x:v>
      </x:c>
      <x:c r="G31" s="30"/>
      <x:c r="H31" t="str">
        <x:v>Active</x:v>
      </x:c>
      <x:c r="I31" t="str">
        <x:v>Permanent</x:v>
      </x:c>
      <x:c r="J31" t="str"/>
      <x:c r="K31" t="str">
        <x:v>Surabaya</x:v>
      </x:c>
      <x:c r="L31" t="str">
        <x:v>Male</x:v>
      </x:c>
      <x:c r="M31" s="32" t="n">
        <x:f>ROUND((IF(G31="",DATE(2025,12,31),G31)-F31)/30.4375,0)</x:f>
        <x:v>11</x:v>
      </x:c>
    </x:row>
    <x:row r="32">
      <x:c r="A32" t="str">
        <x:v>EMP-0031</x:v>
      </x:c>
      <x:c r="B32" t="str">
        <x:v>Dimas Nugroho</x:v>
      </x:c>
      <x:c r="C32" t="str">
        <x:v>Account Management</x:v>
      </x:c>
      <x:c r="D32" t="str">
        <x:v>Account Manager</x:v>
      </x:c>
      <x:c r="E32" t="str">
        <x:v>Senior</x:v>
      </x:c>
      <x:c r="F32" s="30" t="n">
        <x:v>44656</x:v>
      </x:c>
      <x:c r="G32" s="30"/>
      <x:c r="H32" t="str">
        <x:v>Active</x:v>
      </x:c>
      <x:c r="I32" t="str">
        <x:v>Permanent</x:v>
      </x:c>
      <x:c r="J32" t="str"/>
      <x:c r="K32" t="str">
        <x:v>Bali</x:v>
      </x:c>
      <x:c r="L32" t="str">
        <x:v>Male</x:v>
      </x:c>
      <x:c r="M32" s="32" t="n">
        <x:f>ROUND((IF(G32="",DATE(2025,12,31),G32)-F32)/30.4375,0)</x:f>
        <x:v>45</x:v>
      </x:c>
    </x:row>
    <x:row r="33">
      <x:c r="A33" t="str">
        <x:v>EMP-0032</x:v>
      </x:c>
      <x:c r="B33" t="str">
        <x:v>Wira Rahman</x:v>
      </x:c>
      <x:c r="C33" t="str">
        <x:v>Account Management</x:v>
      </x:c>
      <x:c r="D33" t="str">
        <x:v>Strategist</x:v>
      </x:c>
      <x:c r="E33" t="str">
        <x:v>Supervisor</x:v>
      </x:c>
      <x:c r="F33" s="30" t="n">
        <x:v>45768</x:v>
      </x:c>
      <x:c r="G33" s="30"/>
      <x:c r="H33" t="str">
        <x:v>Active</x:v>
      </x:c>
      <x:c r="I33" t="str">
        <x:v>Permanent</x:v>
      </x:c>
      <x:c r="J33" t="str"/>
      <x:c r="K33" t="str">
        <x:v>Bali</x:v>
      </x:c>
      <x:c r="L33" t="str">
        <x:v>Female</x:v>
      </x:c>
      <x:c r="M33" s="32" t="n">
        <x:f>ROUND((IF(G33="",DATE(2025,12,31),G33)-F33)/30.4375,0)</x:f>
        <x:v>8</x:v>
      </x:c>
    </x:row>
    <x:row r="34">
      <x:c r="A34" t="str">
        <x:v>EMP-0033</x:v>
      </x:c>
      <x:c r="B34" t="str">
        <x:v>Alya Santoso</x:v>
      </x:c>
      <x:c r="C34" t="str">
        <x:v>Sales</x:v>
      </x:c>
      <x:c r="D34" t="str">
        <x:v>Sales Admin</x:v>
      </x:c>
      <x:c r="E34" t="str">
        <x:v>Staff</x:v>
      </x:c>
      <x:c r="F34" s="30" t="n">
        <x:v>44756</x:v>
      </x:c>
      <x:c r="G34" s="30"/>
      <x:c r="H34" t="str">
        <x:v>Active</x:v>
      </x:c>
      <x:c r="I34" t="str">
        <x:v>Permanent</x:v>
      </x:c>
      <x:c r="J34" t="str"/>
      <x:c r="K34" t="str">
        <x:v>Surabaya</x:v>
      </x:c>
      <x:c r="L34" t="str">
        <x:v>Male</x:v>
      </x:c>
      <x:c r="M34" s="32" t="n">
        <x:f>ROUND((IF(G34="",DATE(2025,12,31),G34)-F34)/30.4375,0)</x:f>
        <x:v>42</x:v>
      </x:c>
    </x:row>
    <x:row r="35">
      <x:c r="A35" t="str">
        <x:v>EMP-0034</x:v>
      </x:c>
      <x:c r="B35" t="str">
        <x:v>Mila Sari</x:v>
      </x:c>
      <x:c r="C35" t="str">
        <x:v>Sales</x:v>
      </x:c>
      <x:c r="D35" t="str">
        <x:v>Key Account Officer</x:v>
      </x:c>
      <x:c r="E35" t="str">
        <x:v>Staff</x:v>
      </x:c>
      <x:c r="F35" s="30" t="n">
        <x:v>45714</x:v>
      </x:c>
      <x:c r="G35" s="30"/>
      <x:c r="H35" t="str">
        <x:v>Active</x:v>
      </x:c>
      <x:c r="I35" t="str">
        <x:v>Permanent</x:v>
      </x:c>
      <x:c r="J35" t="str"/>
      <x:c r="K35" t="str">
        <x:v>Bali</x:v>
      </x:c>
      <x:c r="L35" t="str">
        <x:v>Female</x:v>
      </x:c>
      <x:c r="M35" s="32" t="n">
        <x:f>ROUND((IF(G35="",DATE(2025,12,31),G35)-F35)/30.4375,0)</x:f>
        <x:v>10</x:v>
      </x:c>
    </x:row>
    <x:row r="36">
      <x:c r="A36" t="str">
        <x:v>EMP-0035</x:v>
      </x:c>
      <x:c r="B36" t="str">
        <x:v>Bagus Santoso</x:v>
      </x:c>
      <x:c r="C36" t="str">
        <x:v>Account Management</x:v>
      </x:c>
      <x:c r="D36" t="str">
        <x:v>Account Manager</x:v>
      </x:c>
      <x:c r="E36" t="str">
        <x:v>Staff</x:v>
      </x:c>
      <x:c r="F36" s="30" t="n">
        <x:v>45674</x:v>
      </x:c>
      <x:c r="G36" s="30"/>
      <x:c r="H36" t="str">
        <x:v>Active</x:v>
      </x:c>
      <x:c r="I36" t="str">
        <x:v>Contract</x:v>
      </x:c>
      <x:c r="J36" t="str"/>
      <x:c r="K36" t="str">
        <x:v>Bali</x:v>
      </x:c>
      <x:c r="L36" t="str">
        <x:v>Female</x:v>
      </x:c>
      <x:c r="M36" s="32" t="n">
        <x:f>ROUND((IF(G36="",DATE(2025,12,31),G36)-F36)/30.4375,0)</x:f>
        <x:v>11</x:v>
      </x:c>
    </x:row>
    <x:row r="37">
      <x:c r="A37" t="str">
        <x:v>EMP-0036</x:v>
      </x:c>
      <x:c r="B37" t="str">
        <x:v>Nanda Nugroho</x:v>
      </x:c>
      <x:c r="C37" t="str">
        <x:v>Finance</x:v>
      </x:c>
      <x:c r="D37" t="str">
        <x:v>Finance Officer</x:v>
      </x:c>
      <x:c r="E37" t="str">
        <x:v>Senior</x:v>
      </x:c>
      <x:c r="F37" s="30" t="n">
        <x:v>44754</x:v>
      </x:c>
      <x:c r="G37" s="30"/>
      <x:c r="H37" t="str">
        <x:v>Active</x:v>
      </x:c>
      <x:c r="I37" t="str">
        <x:v>Permanent</x:v>
      </x:c>
      <x:c r="J37" t="str"/>
      <x:c r="K37" t="str">
        <x:v>Bali</x:v>
      </x:c>
      <x:c r="L37" t="str">
        <x:v>Male</x:v>
      </x:c>
      <x:c r="M37" s="32" t="n">
        <x:f>ROUND((IF(G37="",DATE(2025,12,31),G37)-F37)/30.4375,0)</x:f>
        <x:v>42</x:v>
      </x:c>
    </x:row>
    <x:row r="38">
      <x:c r="A38" t="str">
        <x:v>EMP-0037</x:v>
      </x:c>
      <x:c r="B38" t="str">
        <x:v>Zaki Nugroho</x:v>
      </x:c>
      <x:c r="C38" t="str">
        <x:v>Creative</x:v>
      </x:c>
      <x:c r="D38" t="str">
        <x:v>Graphic Designer</x:v>
      </x:c>
      <x:c r="E38" t="str">
        <x:v>Staff</x:v>
      </x:c>
      <x:c r="F38" s="30" t="n">
        <x:v>44424</x:v>
      </x:c>
      <x:c r="G38" s="30"/>
      <x:c r="H38" t="str">
        <x:v>Active</x:v>
      </x:c>
      <x:c r="I38" t="str">
        <x:v>Permanent</x:v>
      </x:c>
      <x:c r="J38" t="str"/>
      <x:c r="K38" t="str">
        <x:v>Remote</x:v>
      </x:c>
      <x:c r="L38" t="str">
        <x:v>Not Specified</x:v>
      </x:c>
      <x:c r="M38" s="32" t="n">
        <x:f>ROUND((IF(G38="",DATE(2025,12,31),G38)-F38)/30.4375,0)</x:f>
        <x:v>53</x:v>
      </x:c>
    </x:row>
    <x:row r="39">
      <x:c r="A39" t="str">
        <x:v>EMP-0038</x:v>
      </x:c>
      <x:c r="B39" t="str">
        <x:v>Indra Nugroho</x:v>
      </x:c>
      <x:c r="C39" t="str">
        <x:v>HR</x:v>
      </x:c>
      <x:c r="D39" t="str">
        <x:v>People Partner</x:v>
      </x:c>
      <x:c r="E39" t="str">
        <x:v>Manager</x:v>
      </x:c>
      <x:c r="F39" s="30" t="n">
        <x:v>44309</x:v>
      </x:c>
      <x:c r="G39" s="30"/>
      <x:c r="H39" t="str">
        <x:v>Active</x:v>
      </x:c>
      <x:c r="I39" t="str">
        <x:v>Permanent</x:v>
      </x:c>
      <x:c r="J39" t="str"/>
      <x:c r="K39" t="str">
        <x:v>Bandung</x:v>
      </x:c>
      <x:c r="L39" t="str">
        <x:v>Female</x:v>
      </x:c>
      <x:c r="M39" s="32" t="n">
        <x:f>ROUND((IF(G39="",DATE(2025,12,31),G39)-F39)/30.4375,0)</x:f>
        <x:v>56</x:v>
      </x:c>
    </x:row>
    <x:row r="40">
      <x:c r="A40" t="str">
        <x:v>EMP-0039</x:v>
      </x:c>
      <x:c r="B40" t="str">
        <x:v>Sinta Rahman</x:v>
      </x:c>
      <x:c r="C40" t="str">
        <x:v>Creative</x:v>
      </x:c>
      <x:c r="D40" t="str">
        <x:v>Graphic Designer</x:v>
      </x:c>
      <x:c r="E40" t="str">
        <x:v>Staff</x:v>
      </x:c>
      <x:c r="F40" s="30" t="n">
        <x:v>45078</x:v>
      </x:c>
      <x:c r="G40" s="30"/>
      <x:c r="H40" t="str">
        <x:v>Active</x:v>
      </x:c>
      <x:c r="I40" t="str">
        <x:v>Permanent</x:v>
      </x:c>
      <x:c r="J40" t="str"/>
      <x:c r="K40" t="str">
        <x:v>Bandung</x:v>
      </x:c>
      <x:c r="L40" t="str">
        <x:v>Not Specified</x:v>
      </x:c>
      <x:c r="M40" s="32" t="n">
        <x:f>ROUND((IF(G40="",DATE(2025,12,31),G40)-F40)/30.4375,0)</x:f>
        <x:v>31</x:v>
      </x:c>
    </x:row>
    <x:row r="41">
      <x:c r="A41" t="str">
        <x:v>EMP-0040</x:v>
      </x:c>
      <x:c r="B41" t="str">
        <x:v>Tara Sari</x:v>
      </x:c>
      <x:c r="C41" t="str">
        <x:v>Sales</x:v>
      </x:c>
      <x:c r="D41" t="str">
        <x:v>Sales Executive</x:v>
      </x:c>
      <x:c r="E41" t="str">
        <x:v>Staff</x:v>
      </x:c>
      <x:c r="F41" s="30" t="n">
        <x:v>45716</x:v>
      </x:c>
      <x:c r="G41" s="30"/>
      <x:c r="H41" t="str">
        <x:v>Active</x:v>
      </x:c>
      <x:c r="I41" t="str">
        <x:v>Permanent</x:v>
      </x:c>
      <x:c r="J41" t="str"/>
      <x:c r="K41" t="str">
        <x:v>Jakarta</x:v>
      </x:c>
      <x:c r="L41" t="str">
        <x:v>Male</x:v>
      </x:c>
      <x:c r="M41" s="32" t="n">
        <x:f>ROUND((IF(G41="",DATE(2025,12,31),G41)-F41)/30.4375,0)</x:f>
        <x:v>10</x:v>
      </x:c>
    </x:row>
    <x:row r="42">
      <x:c r="A42" t="str">
        <x:v>EMP-0041</x:v>
      </x:c>
      <x:c r="B42" t="str">
        <x:v>Laras Lestari</x:v>
      </x:c>
      <x:c r="C42" t="str">
        <x:v>Account Management</x:v>
      </x:c>
      <x:c r="D42" t="str">
        <x:v>Strategist</x:v>
      </x:c>
      <x:c r="E42" t="str">
        <x:v>Staff</x:v>
      </x:c>
      <x:c r="F42" s="30" t="n">
        <x:v>45026</x:v>
      </x:c>
      <x:c r="G42" s="30"/>
      <x:c r="H42" t="str">
        <x:v>Active</x:v>
      </x:c>
      <x:c r="I42" t="str">
        <x:v>Permanent</x:v>
      </x:c>
      <x:c r="J42" t="str"/>
      <x:c r="K42" t="str">
        <x:v>Bali</x:v>
      </x:c>
      <x:c r="L42" t="str">
        <x:v>Male</x:v>
      </x:c>
      <x:c r="M42" s="32" t="n">
        <x:f>ROUND((IF(G42="",DATE(2025,12,31),G42)-F42)/30.4375,0)</x:f>
        <x:v>33</x:v>
      </x:c>
    </x:row>
    <x:row r="43">
      <x:c r="A43" t="str">
        <x:v>EMP-0042</x:v>
      </x:c>
      <x:c r="B43" t="str">
        <x:v>Kirana Wijaya</x:v>
      </x:c>
      <x:c r="C43" t="str">
        <x:v>Account Management</x:v>
      </x:c>
      <x:c r="D43" t="str">
        <x:v>Account Executive</x:v>
      </x:c>
      <x:c r="E43" t="str">
        <x:v>Staff</x:v>
      </x:c>
      <x:c r="F43" s="30" t="n">
        <x:v>45403</x:v>
      </x:c>
      <x:c r="G43" s="30"/>
      <x:c r="H43" t="str">
        <x:v>Active</x:v>
      </x:c>
      <x:c r="I43" t="str">
        <x:v>Permanent</x:v>
      </x:c>
      <x:c r="J43" t="str"/>
      <x:c r="K43" t="str">
        <x:v>Surabaya</x:v>
      </x:c>
      <x:c r="L43" t="str">
        <x:v>Not Specified</x:v>
      </x:c>
      <x:c r="M43" s="32" t="n">
        <x:f>ROUND((IF(G43="",DATE(2025,12,31),G43)-F43)/30.4375,0)</x:f>
        <x:v>20</x:v>
      </x:c>
    </x:row>
    <x:row r="44">
      <x:c r="A44" t="str">
        <x:v>EMP-0043</x:v>
      </x:c>
      <x:c r="B44" t="str">
        <x:v>Yuni Santoso</x:v>
      </x:c>
      <x:c r="C44" t="str">
        <x:v>Creative</x:v>
      </x:c>
      <x:c r="D44" t="str">
        <x:v>Copywriter</x:v>
      </x:c>
      <x:c r="E44" t="str">
        <x:v>Staff</x:v>
      </x:c>
      <x:c r="F44" s="30" t="n">
        <x:v>45493</x:v>
      </x:c>
      <x:c r="G44" s="30"/>
      <x:c r="H44" t="str">
        <x:v>Active</x:v>
      </x:c>
      <x:c r="I44" t="str">
        <x:v>Permanent</x:v>
      </x:c>
      <x:c r="J44" t="str"/>
      <x:c r="K44" t="str">
        <x:v>Surabaya</x:v>
      </x:c>
      <x:c r="L44" t="str">
        <x:v>Male</x:v>
      </x:c>
      <x:c r="M44" s="32" t="n">
        <x:f>ROUND((IF(G44="",DATE(2025,12,31),G44)-F44)/30.4375,0)</x:f>
        <x:v>17</x:v>
      </x:c>
    </x:row>
    <x:row r="45">
      <x:c r="A45" t="str">
        <x:v>EMP-0044</x:v>
      </x:c>
      <x:c r="B45" t="str">
        <x:v>Yuni Hidayat</x:v>
      </x:c>
      <x:c r="C45" t="str">
        <x:v>Creative</x:v>
      </x:c>
      <x:c r="D45" t="str">
        <x:v>Copywriter</x:v>
      </x:c>
      <x:c r="E45" t="str">
        <x:v>Staff</x:v>
      </x:c>
      <x:c r="F45" s="30" t="n">
        <x:v>44552</x:v>
      </x:c>
      <x:c r="G45" s="30"/>
      <x:c r="H45" t="str">
        <x:v>Active</x:v>
      </x:c>
      <x:c r="I45" t="str">
        <x:v>Permanent</x:v>
      </x:c>
      <x:c r="J45" t="str"/>
      <x:c r="K45" t="str">
        <x:v>Jakarta</x:v>
      </x:c>
      <x:c r="L45" t="str">
        <x:v>Female</x:v>
      </x:c>
      <x:c r="M45" s="32" t="n">
        <x:f>ROUND((IF(G45="",DATE(2025,12,31),G45)-F45)/30.4375,0)</x:f>
        <x:v>48</x:v>
      </x:c>
    </x:row>
    <x:row r="46">
      <x:c r="A46" t="str">
        <x:v>EMP-0045</x:v>
      </x:c>
      <x:c r="B46" t="str">
        <x:v>Kirana Santoso</x:v>
      </x:c>
      <x:c r="C46" t="str">
        <x:v>Account Management</x:v>
      </x:c>
      <x:c r="D46" t="str">
        <x:v>Strategist</x:v>
      </x:c>
      <x:c r="E46" t="str">
        <x:v>Senior</x:v>
      </x:c>
      <x:c r="F46" s="30" t="n">
        <x:v>45353</x:v>
      </x:c>
      <x:c r="G46" s="30"/>
      <x:c r="H46" t="str">
        <x:v>Active</x:v>
      </x:c>
      <x:c r="I46" t="str">
        <x:v>Internship</x:v>
      </x:c>
      <x:c r="J46" t="str"/>
      <x:c r="K46" t="str">
        <x:v>Surabaya</x:v>
      </x:c>
      <x:c r="L46" t="str">
        <x:v>Not Specified</x:v>
      </x:c>
      <x:c r="M46" s="32" t="n">
        <x:f>ROUND((IF(G46="",DATE(2025,12,31),G46)-F46)/30.4375,0)</x:f>
        <x:v>22</x:v>
      </x:c>
    </x:row>
    <x:row r="47">
      <x:c r="A47" t="str">
        <x:v>EMP-0046</x:v>
      </x:c>
      <x:c r="B47" t="str">
        <x:v>Citra Nugroho</x:v>
      </x:c>
      <x:c r="C47" t="str">
        <x:v>Account Management</x:v>
      </x:c>
      <x:c r="D47" t="str">
        <x:v>Strategist</x:v>
      </x:c>
      <x:c r="E47" t="str">
        <x:v>Staff</x:v>
      </x:c>
      <x:c r="F47" s="30" t="n">
        <x:v>44817</x:v>
      </x:c>
      <x:c r="G47" s="30"/>
      <x:c r="H47" t="str">
        <x:v>Active</x:v>
      </x:c>
      <x:c r="I47" t="str">
        <x:v>Permanent</x:v>
      </x:c>
      <x:c r="J47" t="str"/>
      <x:c r="K47" t="str">
        <x:v>Surabaya</x:v>
      </x:c>
      <x:c r="L47" t="str">
        <x:v>Not Specified</x:v>
      </x:c>
      <x:c r="M47" s="32" t="n">
        <x:f>ROUND((IF(G47="",DATE(2025,12,31),G47)-F47)/30.4375,0)</x:f>
        <x:v>40</x:v>
      </x:c>
    </x:row>
    <x:row r="48">
      <x:c r="A48" t="str">
        <x:v>EMP-0047</x:v>
      </x:c>
      <x:c r="B48" t="str">
        <x:v>Wira Permana</x:v>
      </x:c>
      <x:c r="C48" t="str">
        <x:v>Account Management</x:v>
      </x:c>
      <x:c r="D48" t="str">
        <x:v>Account Executive</x:v>
      </x:c>
      <x:c r="E48" t="str">
        <x:v>Staff</x:v>
      </x:c>
      <x:c r="F48" s="30" t="n">
        <x:v>45900</x:v>
      </x:c>
      <x:c r="G48" s="30"/>
      <x:c r="H48" t="str">
        <x:v>Active</x:v>
      </x:c>
      <x:c r="I48" t="str">
        <x:v>Permanent</x:v>
      </x:c>
      <x:c r="J48" t="str"/>
      <x:c r="K48" t="str">
        <x:v>Jakarta</x:v>
      </x:c>
      <x:c r="L48" t="str">
        <x:v>Not Specified</x:v>
      </x:c>
      <x:c r="M48" s="32" t="n">
        <x:f>ROUND((IF(G48="",DATE(2025,12,31),G48)-F48)/30.4375,0)</x:f>
        <x:v>4</x:v>
      </x:c>
    </x:row>
    <x:row r="49">
      <x:c r="A49" t="str">
        <x:v>EMP-0048</x:v>
      </x:c>
      <x:c r="B49" t="str">
        <x:v>Rafi Santoso</x:v>
      </x:c>
      <x:c r="C49" t="str">
        <x:v>Creative</x:v>
      </x:c>
      <x:c r="D49" t="str">
        <x:v>Graphic Designer</x:v>
      </x:c>
      <x:c r="E49" t="str">
        <x:v>Staff</x:v>
      </x:c>
      <x:c r="F49" s="30" t="n">
        <x:v>45855</x:v>
      </x:c>
      <x:c r="G49" s="30"/>
      <x:c r="H49" t="str">
        <x:v>Active</x:v>
      </x:c>
      <x:c r="I49" t="str">
        <x:v>Permanent</x:v>
      </x:c>
      <x:c r="J49" t="str"/>
      <x:c r="K49" t="str">
        <x:v>Bali</x:v>
      </x:c>
      <x:c r="L49" t="str">
        <x:v>Male</x:v>
      </x:c>
      <x:c r="M49" s="32" t="n">
        <x:f>ROUND((IF(G49="",DATE(2025,12,31),G49)-F49)/30.4375,0)</x:f>
        <x:v>5</x:v>
      </x:c>
    </x:row>
    <x:row r="50">
      <x:c r="A50" t="str">
        <x:v>EMP-0049</x:v>
      </x:c>
      <x:c r="B50" t="str">
        <x:v>Fajar Pratama</x:v>
      </x:c>
      <x:c r="C50" t="str">
        <x:v>Operations</x:v>
      </x:c>
      <x:c r="D50" t="str">
        <x:v>Project Coordinator</x:v>
      </x:c>
      <x:c r="E50" t="str">
        <x:v>Staff</x:v>
      </x:c>
      <x:c r="F50" s="30" t="n">
        <x:v>45911</x:v>
      </x:c>
      <x:c r="G50" s="30"/>
      <x:c r="H50" t="str">
        <x:v>Active</x:v>
      </x:c>
      <x:c r="I50" t="str">
        <x:v>Permanent</x:v>
      </x:c>
      <x:c r="J50" t="str"/>
      <x:c r="K50" t="str">
        <x:v>Bali</x:v>
      </x:c>
      <x:c r="L50" t="str">
        <x:v>Not Specified</x:v>
      </x:c>
      <x:c r="M50" s="32" t="n">
        <x:f>ROUND((IF(G50="",DATE(2025,12,31),G50)-F50)/30.4375,0)</x:f>
        <x:v>4</x:v>
      </x:c>
    </x:row>
    <x:row r="51">
      <x:c r="A51" t="str">
        <x:v>EMP-0050</x:v>
      </x:c>
      <x:c r="B51" t="str">
        <x:v>Mila Sari</x:v>
      </x:c>
      <x:c r="C51" t="str">
        <x:v>Creative</x:v>
      </x:c>
      <x:c r="D51" t="str">
        <x:v>Video Editor</x:v>
      </x:c>
      <x:c r="E51" t="str">
        <x:v>Manager</x:v>
      </x:c>
      <x:c r="F51" s="30" t="n">
        <x:v>45270</x:v>
      </x:c>
      <x:c r="G51" s="30"/>
      <x:c r="H51" t="str">
        <x:v>Active</x:v>
      </x:c>
      <x:c r="I51" t="str">
        <x:v>Permanent</x:v>
      </x:c>
      <x:c r="J51" t="str"/>
      <x:c r="K51" t="str">
        <x:v>Surabaya</x:v>
      </x:c>
      <x:c r="L51" t="str">
        <x:v>Male</x:v>
      </x:c>
      <x:c r="M51" s="32" t="n">
        <x:f>ROUND((IF(G51="",DATE(2025,12,31),G51)-F51)/30.4375,0)</x:f>
        <x:v>25</x:v>
      </x:c>
    </x:row>
    <x:row r="52">
      <x:c r="A52" t="str">
        <x:v>EMP-0051</x:v>
      </x:c>
      <x:c r="B52" t="str">
        <x:v>Mila Nugroho</x:v>
      </x:c>
      <x:c r="C52" t="str">
        <x:v>Sales</x:v>
      </x:c>
      <x:c r="D52" t="str">
        <x:v>Sales Executive</x:v>
      </x:c>
      <x:c r="E52" t="str">
        <x:v>Senior</x:v>
      </x:c>
      <x:c r="F52" s="30" t="n">
        <x:v>45522</x:v>
      </x:c>
      <x:c r="G52" s="30"/>
      <x:c r="H52" t="str">
        <x:v>Active</x:v>
      </x:c>
      <x:c r="I52" t="str">
        <x:v>Permanent</x:v>
      </x:c>
      <x:c r="J52" t="str"/>
      <x:c r="K52" t="str">
        <x:v>Bali</x:v>
      </x:c>
      <x:c r="L52" t="str">
        <x:v>Not Specified</x:v>
      </x:c>
      <x:c r="M52" s="32" t="n">
        <x:f>ROUND((IF(G52="",DATE(2025,12,31),G52)-F52)/30.4375,0)</x:f>
        <x:v>16</x:v>
      </x:c>
    </x:row>
    <x:row r="53">
      <x:c r="A53" t="str">
        <x:v>EMP-0052</x:v>
      </x:c>
      <x:c r="B53" t="str">
        <x:v>Zaki Sari</x:v>
      </x:c>
      <x:c r="C53" t="str">
        <x:v>Creative</x:v>
      </x:c>
      <x:c r="D53" t="str">
        <x:v>Copywriter</x:v>
      </x:c>
      <x:c r="E53" t="str">
        <x:v>Staff</x:v>
      </x:c>
      <x:c r="F53" s="30" t="n">
        <x:v>45390</x:v>
      </x:c>
      <x:c r="G53" s="30"/>
      <x:c r="H53" t="str">
        <x:v>Active</x:v>
      </x:c>
      <x:c r="I53" t="str">
        <x:v>Contract</x:v>
      </x:c>
      <x:c r="J53" t="str"/>
      <x:c r="K53" t="str">
        <x:v>Surabaya</x:v>
      </x:c>
      <x:c r="L53" t="str">
        <x:v>Not Specified</x:v>
      </x:c>
      <x:c r="M53" s="32" t="n">
        <x:f>ROUND((IF(G53="",DATE(2025,12,31),G53)-F53)/30.4375,0)</x:f>
        <x:v>21</x:v>
      </x:c>
    </x:row>
    <x:row r="54">
      <x:c r="A54" t="str">
        <x:v>EMP-0053</x:v>
      </x:c>
      <x:c r="B54" t="str">
        <x:v>Zaki Permana</x:v>
      </x:c>
      <x:c r="C54" t="str">
        <x:v>Finance</x:v>
      </x:c>
      <x:c r="D54" t="str">
        <x:v>Finance Officer</x:v>
      </x:c>
      <x:c r="E54" t="str">
        <x:v>Staff</x:v>
      </x:c>
      <x:c r="F54" s="30" t="n">
        <x:v>44968</x:v>
      </x:c>
      <x:c r="G54" s="30"/>
      <x:c r="H54" t="str">
        <x:v>Active</x:v>
      </x:c>
      <x:c r="I54" t="str">
        <x:v>Permanent</x:v>
      </x:c>
      <x:c r="J54" t="str"/>
      <x:c r="K54" t="str">
        <x:v>Bandung</x:v>
      </x:c>
      <x:c r="L54" t="str">
        <x:v>Not Specified</x:v>
      </x:c>
      <x:c r="M54" s="32" t="n">
        <x:f>ROUND((IF(G54="",DATE(2025,12,31),G54)-F54)/30.4375,0)</x:f>
        <x:v>35</x:v>
      </x:c>
    </x:row>
    <x:row r="55">
      <x:c r="A55" t="str">
        <x:v>EMP-0054</x:v>
      </x:c>
      <x:c r="B55" t="str">
        <x:v>Putri Wijaya</x:v>
      </x:c>
      <x:c r="C55" t="str">
        <x:v>Finance</x:v>
      </x:c>
      <x:c r="D55" t="str">
        <x:v>Tax Officer</x:v>
      </x:c>
      <x:c r="E55" t="str">
        <x:v>Senior</x:v>
      </x:c>
      <x:c r="F55" s="30" t="n">
        <x:v>44234</x:v>
      </x:c>
      <x:c r="G55" s="30"/>
      <x:c r="H55" t="str">
        <x:v>Active</x:v>
      </x:c>
      <x:c r="I55" t="str">
        <x:v>Permanent</x:v>
      </x:c>
      <x:c r="J55" t="str"/>
      <x:c r="K55" t="str">
        <x:v>Bandung</x:v>
      </x:c>
      <x:c r="L55" t="str">
        <x:v>Male</x:v>
      </x:c>
      <x:c r="M55" s="32" t="n">
        <x:f>ROUND((IF(G55="",DATE(2025,12,31),G55)-F55)/30.4375,0)</x:f>
        <x:v>59</x:v>
      </x:c>
    </x:row>
    <x:row r="56">
      <x:c r="A56" t="str">
        <x:v>EMP-0055</x:v>
      </x:c>
      <x:c r="B56" t="str">
        <x:v>Rafi Pratama</x:v>
      </x:c>
      <x:c r="C56" t="str">
        <x:v>Creative</x:v>
      </x:c>
      <x:c r="D56" t="str">
        <x:v>Copywriter</x:v>
      </x:c>
      <x:c r="E56" t="str">
        <x:v>Staff</x:v>
      </x:c>
      <x:c r="F56" s="30" t="n">
        <x:v>44802</x:v>
      </x:c>
      <x:c r="G56" s="30"/>
      <x:c r="H56" t="str">
        <x:v>Active</x:v>
      </x:c>
      <x:c r="I56" t="str">
        <x:v>Permanent</x:v>
      </x:c>
      <x:c r="J56" t="str"/>
      <x:c r="K56" t="str">
        <x:v>Bali</x:v>
      </x:c>
      <x:c r="L56" t="str">
        <x:v>Not Specified</x:v>
      </x:c>
      <x:c r="M56" s="32" t="n">
        <x:f>ROUND((IF(G56="",DATE(2025,12,31),G56)-F56)/30.4375,0)</x:f>
        <x:v>40</x:v>
      </x:c>
    </x:row>
    <x:row r="57">
      <x:c r="A57" t="str">
        <x:v>EMP-0056</x:v>
      </x:c>
      <x:c r="B57" t="str">
        <x:v>Omar Pratama</x:v>
      </x:c>
      <x:c r="C57" t="str">
        <x:v>IT</x:v>
      </x:c>
      <x:c r="D57" t="str">
        <x:v>Backend Developer</x:v>
      </x:c>
      <x:c r="E57" t="str">
        <x:v>Senior</x:v>
      </x:c>
      <x:c r="F57" s="30" t="n">
        <x:v>44512</x:v>
      </x:c>
      <x:c r="G57" s="30"/>
      <x:c r="H57" t="str">
        <x:v>Active</x:v>
      </x:c>
      <x:c r="I57" t="str">
        <x:v>Contract</x:v>
      </x:c>
      <x:c r="J57" t="str"/>
      <x:c r="K57" t="str">
        <x:v>Bali</x:v>
      </x:c>
      <x:c r="L57" t="str">
        <x:v>Female</x:v>
      </x:c>
      <x:c r="M57" s="32" t="n">
        <x:f>ROUND((IF(G57="",DATE(2025,12,31),G57)-F57)/30.4375,0)</x:f>
        <x:v>50</x:v>
      </x:c>
    </x:row>
    <x:row r="58">
      <x:c r="A58" t="str">
        <x:v>EMP-0057</x:v>
      </x:c>
      <x:c r="B58" t="str">
        <x:v>Sinta Wijaya</x:v>
      </x:c>
      <x:c r="C58" t="str">
        <x:v>Account Management</x:v>
      </x:c>
      <x:c r="D58" t="str">
        <x:v>Account Manager</x:v>
      </x:c>
      <x:c r="E58" t="str">
        <x:v>Manager</x:v>
      </x:c>
      <x:c r="F58" s="30" t="n">
        <x:v>45447</x:v>
      </x:c>
      <x:c r="G58" s="30"/>
      <x:c r="H58" t="str">
        <x:v>Active</x:v>
      </x:c>
      <x:c r="I58" t="str">
        <x:v>Permanent</x:v>
      </x:c>
      <x:c r="J58" t="str"/>
      <x:c r="K58" t="str">
        <x:v>Remote</x:v>
      </x:c>
      <x:c r="L58" t="str">
        <x:v>Female</x:v>
      </x:c>
      <x:c r="M58" s="32" t="n">
        <x:f>ROUND((IF(G58="",DATE(2025,12,31),G58)-F58)/30.4375,0)</x:f>
        <x:v>19</x:v>
      </x:c>
    </x:row>
    <x:row r="59">
      <x:c r="A59" t="str">
        <x:v>EMP-0058</x:v>
      </x:c>
      <x:c r="B59" t="str">
        <x:v>Joko Sari</x:v>
      </x:c>
      <x:c r="C59" t="str">
        <x:v>Creative</x:v>
      </x:c>
      <x:c r="D59" t="str">
        <x:v>Video Editor</x:v>
      </x:c>
      <x:c r="E59" t="str">
        <x:v>Supervisor</x:v>
      </x:c>
      <x:c r="F59" s="30" t="n">
        <x:v>44594</x:v>
      </x:c>
      <x:c r="G59" s="30"/>
      <x:c r="H59" t="str">
        <x:v>Active</x:v>
      </x:c>
      <x:c r="I59" t="str">
        <x:v>Contract</x:v>
      </x:c>
      <x:c r="J59" t="str"/>
      <x:c r="K59" t="str">
        <x:v>Remote</x:v>
      </x:c>
      <x:c r="L59" t="str">
        <x:v>Male</x:v>
      </x:c>
      <x:c r="M59" s="32" t="n">
        <x:f>ROUND((IF(G59="",DATE(2025,12,31),G59)-F59)/30.4375,0)</x:f>
        <x:v>47</x:v>
      </x:c>
    </x:row>
    <x:row r="60">
      <x:c r="A60" t="str">
        <x:v>EMP-0059</x:v>
      </x:c>
      <x:c r="B60" t="str">
        <x:v>Yuni Hidayat</x:v>
      </x:c>
      <x:c r="C60" t="str">
        <x:v>Account Management</x:v>
      </x:c>
      <x:c r="D60" t="str">
        <x:v>Strategist</x:v>
      </x:c>
      <x:c r="E60" t="str">
        <x:v>Manager</x:v>
      </x:c>
      <x:c r="F60" s="30" t="n">
        <x:v>45869</x:v>
      </x:c>
      <x:c r="G60" s="30"/>
      <x:c r="H60" t="str">
        <x:v>Active</x:v>
      </x:c>
      <x:c r="I60" t="str">
        <x:v>Permanent</x:v>
      </x:c>
      <x:c r="J60" t="str"/>
      <x:c r="K60" t="str">
        <x:v>Surabaya</x:v>
      </x:c>
      <x:c r="L60" t="str">
        <x:v>Female</x:v>
      </x:c>
      <x:c r="M60" s="32" t="n">
        <x:f>ROUND((IF(G60="",DATE(2025,12,31),G60)-F60)/30.4375,0)</x:f>
        <x:v>5</x:v>
      </x:c>
    </x:row>
    <x:row r="61">
      <x:c r="A61" t="str">
        <x:v>EMP-0060</x:v>
      </x:c>
      <x:c r="B61" t="str">
        <x:v>Omar Permana</x:v>
      </x:c>
      <x:c r="C61" t="str">
        <x:v>Sales</x:v>
      </x:c>
      <x:c r="D61" t="str">
        <x:v>Sales Executive</x:v>
      </x:c>
      <x:c r="E61" t="str">
        <x:v>Senior</x:v>
      </x:c>
      <x:c r="F61" s="30" t="n">
        <x:v>45253</x:v>
      </x:c>
      <x:c r="G61" s="30"/>
      <x:c r="H61" t="str">
        <x:v>Active</x:v>
      </x:c>
      <x:c r="I61" t="str">
        <x:v>Permanent</x:v>
      </x:c>
      <x:c r="J61" t="str"/>
      <x:c r="K61" t="str">
        <x:v>Bandung</x:v>
      </x:c>
      <x:c r="L61" t="str">
        <x:v>Male</x:v>
      </x:c>
      <x:c r="M61" s="32" t="n">
        <x:f>ROUND((IF(G61="",DATE(2025,12,31),G61)-F61)/30.4375,0)</x:f>
        <x:v>25</x:v>
      </x:c>
    </x:row>
    <x:row r="62">
      <x:c r="A62" t="str">
        <x:v>EMP-0061</x:v>
      </x:c>
      <x:c r="B62" t="str">
        <x:v>Bagus Sari</x:v>
      </x:c>
      <x:c r="C62" t="str">
        <x:v>Finance</x:v>
      </x:c>
      <x:c r="D62" t="str">
        <x:v>Tax Officer</x:v>
      </x:c>
      <x:c r="E62" t="str">
        <x:v>Staff</x:v>
      </x:c>
      <x:c r="F62" s="30" t="n">
        <x:v>44651</x:v>
      </x:c>
      <x:c r="G62" s="30"/>
      <x:c r="H62" t="str">
        <x:v>Active</x:v>
      </x:c>
      <x:c r="I62" t="str">
        <x:v>Contract</x:v>
      </x:c>
      <x:c r="J62" t="str"/>
      <x:c r="K62" t="str">
        <x:v>Jakarta</x:v>
      </x:c>
      <x:c r="L62" t="str">
        <x:v>Male</x:v>
      </x:c>
      <x:c r="M62" s="32" t="n">
        <x:f>ROUND((IF(G62="",DATE(2025,12,31),G62)-F62)/30.4375,0)</x:f>
        <x:v>45</x:v>
      </x:c>
    </x:row>
    <x:row r="63">
      <x:c r="A63" t="str">
        <x:v>EMP-0062</x:v>
      </x:c>
      <x:c r="B63" t="str">
        <x:v>Yuni Putra</x:v>
      </x:c>
      <x:c r="C63" t="str">
        <x:v>Account Management</x:v>
      </x:c>
      <x:c r="D63" t="str">
        <x:v>Account Manager</x:v>
      </x:c>
      <x:c r="E63" t="str">
        <x:v>Staff</x:v>
      </x:c>
      <x:c r="F63" s="30" t="n">
        <x:v>44364</x:v>
      </x:c>
      <x:c r="G63" s="30"/>
      <x:c r="H63" t="str">
        <x:v>Active</x:v>
      </x:c>
      <x:c r="I63" t="str">
        <x:v>Permanent</x:v>
      </x:c>
      <x:c r="J63" t="str"/>
      <x:c r="K63" t="str">
        <x:v>Jakarta</x:v>
      </x:c>
      <x:c r="L63" t="str">
        <x:v>Not Specified</x:v>
      </x:c>
      <x:c r="M63" s="32" t="n">
        <x:f>ROUND((IF(G63="",DATE(2025,12,31),G63)-F63)/30.4375,0)</x:f>
        <x:v>54</x:v>
      </x:c>
    </x:row>
    <x:row r="64">
      <x:c r="A64" t="str">
        <x:v>EMP-0063</x:v>
      </x:c>
      <x:c r="B64" t="str">
        <x:v>Wira Pratama</x:v>
      </x:c>
      <x:c r="C64" t="str">
        <x:v>Sales</x:v>
      </x:c>
      <x:c r="D64" t="str">
        <x:v>Business Development</x:v>
      </x:c>
      <x:c r="E64" t="str">
        <x:v>Staff</x:v>
      </x:c>
      <x:c r="F64" s="30" t="n">
        <x:v>45896</x:v>
      </x:c>
      <x:c r="G64" s="30"/>
      <x:c r="H64" t="str">
        <x:v>Active</x:v>
      </x:c>
      <x:c r="I64" t="str">
        <x:v>Contract</x:v>
      </x:c>
      <x:c r="J64" t="str"/>
      <x:c r="K64" t="str">
        <x:v>Remote</x:v>
      </x:c>
      <x:c r="L64" t="str">
        <x:v>Male</x:v>
      </x:c>
      <x:c r="M64" s="32" t="n">
        <x:f>ROUND((IF(G64="",DATE(2025,12,31),G64)-F64)/30.4375,0)</x:f>
        <x:v>4</x:v>
      </x:c>
    </x:row>
    <x:row r="65">
      <x:c r="A65" t="str">
        <x:v>EMP-0064</x:v>
      </x:c>
      <x:c r="B65" t="str">
        <x:v>Nanda Lestari</x:v>
      </x:c>
      <x:c r="C65" t="str">
        <x:v>Operations</x:v>
      </x:c>
      <x:c r="D65" t="str">
        <x:v>Operations Staff</x:v>
      </x:c>
      <x:c r="E65" t="str">
        <x:v>Staff</x:v>
      </x:c>
      <x:c r="F65" s="30" t="n">
        <x:v>45907</x:v>
      </x:c>
      <x:c r="G65" s="30"/>
      <x:c r="H65" t="str">
        <x:v>Active</x:v>
      </x:c>
      <x:c r="I65" t="str">
        <x:v>Contract</x:v>
      </x:c>
      <x:c r="J65" t="str"/>
      <x:c r="K65" t="str">
        <x:v>Bali</x:v>
      </x:c>
      <x:c r="L65" t="str">
        <x:v>Not Specified</x:v>
      </x:c>
      <x:c r="M65" s="32" t="n">
        <x:f>ROUND((IF(G65="",DATE(2025,12,31),G65)-F65)/30.4375,0)</x:f>
        <x:v>4</x:v>
      </x:c>
    </x:row>
    <x:row r="66">
      <x:c r="A66" t="str">
        <x:v>EMP-0065</x:v>
      </x:c>
      <x:c r="B66" t="str">
        <x:v>Citra Lestari</x:v>
      </x:c>
      <x:c r="C66" t="str">
        <x:v>Sales</x:v>
      </x:c>
      <x:c r="D66" t="str">
        <x:v>Business Development</x:v>
      </x:c>
      <x:c r="E66" t="str">
        <x:v>Staff</x:v>
      </x:c>
      <x:c r="F66" s="30" t="n">
        <x:v>44294</x:v>
      </x:c>
      <x:c r="G66" s="30"/>
      <x:c r="H66" t="str">
        <x:v>Active</x:v>
      </x:c>
      <x:c r="I66" t="str">
        <x:v>Permanent</x:v>
      </x:c>
      <x:c r="J66" t="str"/>
      <x:c r="K66" t="str">
        <x:v>Bali</x:v>
      </x:c>
      <x:c r="L66" t="str">
        <x:v>Male</x:v>
      </x:c>
      <x:c r="M66" s="32" t="n">
        <x:f>ROUND((IF(G66="",DATE(2025,12,31),G66)-F66)/30.4375,0)</x:f>
        <x:v>57</x:v>
      </x:c>
    </x:row>
    <x:row r="67">
      <x:c r="A67" t="str">
        <x:v>EMP-0066</x:v>
      </x:c>
      <x:c r="B67" t="str">
        <x:v>Nanda Pratama</x:v>
      </x:c>
      <x:c r="C67" t="str">
        <x:v>Sales</x:v>
      </x:c>
      <x:c r="D67" t="str">
        <x:v>Key Account Officer</x:v>
      </x:c>
      <x:c r="E67" t="str">
        <x:v>Senior</x:v>
      </x:c>
      <x:c r="F67" s="30" t="n">
        <x:v>44230</x:v>
      </x:c>
      <x:c r="G67" s="30"/>
      <x:c r="H67" t="str">
        <x:v>Active</x:v>
      </x:c>
      <x:c r="I67" t="str">
        <x:v>Permanent</x:v>
      </x:c>
      <x:c r="J67" t="str"/>
      <x:c r="K67" t="str">
        <x:v>Bandung</x:v>
      </x:c>
      <x:c r="L67" t="str">
        <x:v>Male</x:v>
      </x:c>
      <x:c r="M67" s="32" t="n">
        <x:f>ROUND((IF(G67="",DATE(2025,12,31),G67)-F67)/30.4375,0)</x:f>
        <x:v>59</x:v>
      </x:c>
    </x:row>
    <x:row r="68">
      <x:c r="A68" t="str">
        <x:v>EMP-0067</x:v>
      </x:c>
      <x:c r="B68" t="str">
        <x:v>Rafi Permana</x:v>
      </x:c>
      <x:c r="C68" t="str">
        <x:v>IT</x:v>
      </x:c>
      <x:c r="D68" t="str">
        <x:v>Backend Developer</x:v>
      </x:c>
      <x:c r="E68" t="str">
        <x:v>Senior</x:v>
      </x:c>
      <x:c r="F68" s="30" t="n">
        <x:v>44580</x:v>
      </x:c>
      <x:c r="G68" s="30"/>
      <x:c r="H68" t="str">
        <x:v>Active</x:v>
      </x:c>
      <x:c r="I68" t="str">
        <x:v>Permanent</x:v>
      </x:c>
      <x:c r="J68" t="str"/>
      <x:c r="K68" t="str">
        <x:v>Surabaya</x:v>
      </x:c>
      <x:c r="L68" t="str">
        <x:v>Female</x:v>
      </x:c>
      <x:c r="M68" s="32" t="n">
        <x:f>ROUND((IF(G68="",DATE(2025,12,31),G68)-F68)/30.4375,0)</x:f>
        <x:v>47</x:v>
      </x:c>
    </x:row>
    <x:row r="69">
      <x:c r="A69" t="str">
        <x:v>EMP-0068</x:v>
      </x:c>
      <x:c r="B69" t="str">
        <x:v>Alya Putra</x:v>
      </x:c>
      <x:c r="C69" t="str">
        <x:v>Account Management</x:v>
      </x:c>
      <x:c r="D69" t="str">
        <x:v>Account Executive</x:v>
      </x:c>
      <x:c r="E69" t="str">
        <x:v>Staff</x:v>
      </x:c>
      <x:c r="F69" s="30" t="n">
        <x:v>45159</x:v>
      </x:c>
      <x:c r="G69" s="30"/>
      <x:c r="H69" t="str">
        <x:v>Active</x:v>
      </x:c>
      <x:c r="I69" t="str">
        <x:v>Permanent</x:v>
      </x:c>
      <x:c r="J69" t="str"/>
      <x:c r="K69" t="str">
        <x:v>Surabaya</x:v>
      </x:c>
      <x:c r="L69" t="str">
        <x:v>Male</x:v>
      </x:c>
      <x:c r="M69" s="32" t="n">
        <x:f>ROUND((IF(G69="",DATE(2025,12,31),G69)-F69)/30.4375,0)</x:f>
        <x:v>28</x:v>
      </x:c>
    </x:row>
    <x:row r="70">
      <x:c r="A70" t="str">
        <x:v>EMP-0069</x:v>
      </x:c>
      <x:c r="B70" t="str">
        <x:v>Bagus Putra</x:v>
      </x:c>
      <x:c r="C70" t="str">
        <x:v>Sales</x:v>
      </x:c>
      <x:c r="D70" t="str">
        <x:v>Sales Admin</x:v>
      </x:c>
      <x:c r="E70" t="str">
        <x:v>Staff</x:v>
      </x:c>
      <x:c r="F70" s="30" t="n">
        <x:v>45542</x:v>
      </x:c>
      <x:c r="G70" s="30"/>
      <x:c r="H70" t="str">
        <x:v>Active</x:v>
      </x:c>
      <x:c r="I70" t="str">
        <x:v>Permanent</x:v>
      </x:c>
      <x:c r="J70" t="str"/>
      <x:c r="K70" t="str">
        <x:v>Surabaya</x:v>
      </x:c>
      <x:c r="L70" t="str">
        <x:v>Female</x:v>
      </x:c>
      <x:c r="M70" s="32" t="n">
        <x:f>ROUND((IF(G70="",DATE(2025,12,31),G70)-F70)/30.4375,0)</x:f>
        <x:v>16</x:v>
      </x:c>
    </x:row>
    <x:row r="71">
      <x:c r="A71" t="str">
        <x:v>EMP-0070</x:v>
      </x:c>
      <x:c r="B71" t="str">
        <x:v>Citra Kusuma</x:v>
      </x:c>
      <x:c r="C71" t="str">
        <x:v>Account Management</x:v>
      </x:c>
      <x:c r="D71" t="str">
        <x:v>Account Manager</x:v>
      </x:c>
      <x:c r="E71" t="str">
        <x:v>Supervisor</x:v>
      </x:c>
      <x:c r="F71" s="30" t="n">
        <x:v>45599</x:v>
      </x:c>
      <x:c r="G71" s="30"/>
      <x:c r="H71" t="str">
        <x:v>Active</x:v>
      </x:c>
      <x:c r="I71" t="str">
        <x:v>Permanent</x:v>
      </x:c>
      <x:c r="J71" t="str"/>
      <x:c r="K71" t="str">
        <x:v>Bandung</x:v>
      </x:c>
      <x:c r="L71" t="str">
        <x:v>Female</x:v>
      </x:c>
      <x:c r="M71" s="32" t="n">
        <x:f>ROUND((IF(G71="",DATE(2025,12,31),G71)-F71)/30.4375,0)</x:f>
        <x:v>14</x:v>
      </x:c>
    </x:row>
    <x:row r="72">
      <x:c r="A72" t="str">
        <x:v>EMP-0071</x:v>
      </x:c>
      <x:c r="B72" t="str">
        <x:v>Joko Permana</x:v>
      </x:c>
      <x:c r="C72" t="str">
        <x:v>Sales</x:v>
      </x:c>
      <x:c r="D72" t="str">
        <x:v>Key Account Officer</x:v>
      </x:c>
      <x:c r="E72" t="str">
        <x:v>Staff</x:v>
      </x:c>
      <x:c r="F72" s="30" t="n">
        <x:v>44609</x:v>
      </x:c>
      <x:c r="G72" s="30"/>
      <x:c r="H72" t="str">
        <x:v>Active</x:v>
      </x:c>
      <x:c r="I72" t="str">
        <x:v>Permanent</x:v>
      </x:c>
      <x:c r="J72" t="str"/>
      <x:c r="K72" t="str">
        <x:v>Jakarta</x:v>
      </x:c>
      <x:c r="L72" t="str">
        <x:v>Male</x:v>
      </x:c>
      <x:c r="M72" s="32" t="n">
        <x:f>ROUND((IF(G72="",DATE(2025,12,31),G72)-F72)/30.4375,0)</x:f>
        <x:v>46</x:v>
      </x:c>
    </x:row>
    <x:row r="73">
      <x:c r="A73" t="str">
        <x:v>EMP-0072</x:v>
      </x:c>
      <x:c r="B73" t="str">
        <x:v>Kirana Nugroho</x:v>
      </x:c>
      <x:c r="C73" t="str">
        <x:v>Creative</x:v>
      </x:c>
      <x:c r="D73" t="str">
        <x:v>Video Editor</x:v>
      </x:c>
      <x:c r="E73" t="str">
        <x:v>Staff</x:v>
      </x:c>
      <x:c r="F73" s="30" t="n">
        <x:v>45739</x:v>
      </x:c>
      <x:c r="G73" s="30"/>
      <x:c r="H73" t="str">
        <x:v>Active</x:v>
      </x:c>
      <x:c r="I73" t="str">
        <x:v>Permanent</x:v>
      </x:c>
      <x:c r="J73" t="str"/>
      <x:c r="K73" t="str">
        <x:v>Jakarta</x:v>
      </x:c>
      <x:c r="L73" t="str">
        <x:v>Not Specified</x:v>
      </x:c>
      <x:c r="M73" s="32" t="n">
        <x:f>ROUND((IF(G73="",DATE(2025,12,31),G73)-F73)/30.4375,0)</x:f>
        <x:v>9</x:v>
      </x:c>
    </x:row>
    <x:row r="74">
      <x:c r="A74" t="str">
        <x:v>EMP-0073</x:v>
      </x:c>
      <x:c r="B74" t="str">
        <x:v>Fajar Hidayat</x:v>
      </x:c>
      <x:c r="C74" t="str">
        <x:v>Finance</x:v>
      </x:c>
      <x:c r="D74" t="str">
        <x:v>Payroll Specialist</x:v>
      </x:c>
      <x:c r="E74" t="str">
        <x:v>Staff</x:v>
      </x:c>
      <x:c r="F74" s="30" t="n">
        <x:v>45016</x:v>
      </x:c>
      <x:c r="G74" s="30"/>
      <x:c r="H74" t="str">
        <x:v>Active</x:v>
      </x:c>
      <x:c r="I74" t="str">
        <x:v>Contract</x:v>
      </x:c>
      <x:c r="J74" t="str"/>
      <x:c r="K74" t="str">
        <x:v>Remote</x:v>
      </x:c>
      <x:c r="L74" t="str">
        <x:v>Male</x:v>
      </x:c>
      <x:c r="M74" s="32" t="n">
        <x:f>ROUND((IF(G74="",DATE(2025,12,31),G74)-F74)/30.4375,0)</x:f>
        <x:v>33</x:v>
      </x:c>
    </x:row>
    <x:row r="75">
      <x:c r="A75" t="str">
        <x:v>EMP-0074</x:v>
      </x:c>
      <x:c r="B75" t="str">
        <x:v>Nanda Utami</x:v>
      </x:c>
      <x:c r="C75" t="str">
        <x:v>IT</x:v>
      </x:c>
      <x:c r="D75" t="str">
        <x:v>IT Support</x:v>
      </x:c>
      <x:c r="E75" t="str">
        <x:v>Supervisor</x:v>
      </x:c>
      <x:c r="F75" s="30" t="n">
        <x:v>45260</x:v>
      </x:c>
      <x:c r="G75" s="30"/>
      <x:c r="H75" t="str">
        <x:v>Active</x:v>
      </x:c>
      <x:c r="I75" t="str">
        <x:v>Permanent</x:v>
      </x:c>
      <x:c r="J75" t="str"/>
      <x:c r="K75" t="str">
        <x:v>Remote</x:v>
      </x:c>
      <x:c r="L75" t="str">
        <x:v>Female</x:v>
      </x:c>
      <x:c r="M75" s="32" t="n">
        <x:f>ROUND((IF(G75="",DATE(2025,12,31),G75)-F75)/30.4375,0)</x:f>
        <x:v>25</x:v>
      </x:c>
    </x:row>
    <x:row r="76">
      <x:c r="A76" t="str">
        <x:v>EMP-0075</x:v>
      </x:c>
      <x:c r="B76" t="str">
        <x:v>Omar Utami</x:v>
      </x:c>
      <x:c r="C76" t="str">
        <x:v>Operations</x:v>
      </x:c>
      <x:c r="D76" t="str">
        <x:v>Office Admin</x:v>
      </x:c>
      <x:c r="E76" t="str">
        <x:v>Senior</x:v>
      </x:c>
      <x:c r="F76" s="30" t="n">
        <x:v>44854</x:v>
      </x:c>
      <x:c r="G76" s="30"/>
      <x:c r="H76" t="str">
        <x:v>Active</x:v>
      </x:c>
      <x:c r="I76" t="str">
        <x:v>Permanent</x:v>
      </x:c>
      <x:c r="J76" t="str"/>
      <x:c r="K76" t="str">
        <x:v>Surabaya</x:v>
      </x:c>
      <x:c r="L76" t="str">
        <x:v>Male</x:v>
      </x:c>
      <x:c r="M76" s="32" t="n">
        <x:f>ROUND((IF(G76="",DATE(2025,12,31),G76)-F76)/30.4375,0)</x:f>
        <x:v>38</x:v>
      </x:c>
    </x:row>
    <x:row r="77">
      <x:c r="A77" t="str">
        <x:v>EMP-0076</x:v>
      </x:c>
      <x:c r="B77" t="str">
        <x:v>Nanda Nugroho</x:v>
      </x:c>
      <x:c r="C77" t="str">
        <x:v>IT</x:v>
      </x:c>
      <x:c r="D77" t="str">
        <x:v>Backend Developer</x:v>
      </x:c>
      <x:c r="E77" t="str">
        <x:v>Senior</x:v>
      </x:c>
      <x:c r="F77" s="30" t="n">
        <x:v>44916</x:v>
      </x:c>
      <x:c r="G77" s="30"/>
      <x:c r="H77" t="str">
        <x:v>Active</x:v>
      </x:c>
      <x:c r="I77" t="str">
        <x:v>Permanent</x:v>
      </x:c>
      <x:c r="J77" t="str"/>
      <x:c r="K77" t="str">
        <x:v>Surabaya</x:v>
      </x:c>
      <x:c r="L77" t="str">
        <x:v>Not Specified</x:v>
      </x:c>
      <x:c r="M77" s="32" t="n">
        <x:f>ROUND((IF(G77="",DATE(2025,12,31),G77)-F77)/30.4375,0)</x:f>
        <x:v>36</x:v>
      </x:c>
    </x:row>
    <x:row r="78">
      <x:c r="A78" t="str">
        <x:v>EMP-0077</x:v>
      </x:c>
      <x:c r="B78" t="str">
        <x:v>Eka Utami</x:v>
      </x:c>
      <x:c r="C78" t="str">
        <x:v>IT</x:v>
      </x:c>
      <x:c r="D78" t="str">
        <x:v>Frontend Developer</x:v>
      </x:c>
      <x:c r="E78" t="str">
        <x:v>Staff</x:v>
      </x:c>
      <x:c r="F78" s="30" t="n">
        <x:v>45502</x:v>
      </x:c>
      <x:c r="G78" s="30"/>
      <x:c r="H78" t="str">
        <x:v>Active</x:v>
      </x:c>
      <x:c r="I78" t="str">
        <x:v>Permanent</x:v>
      </x:c>
      <x:c r="J78" t="str"/>
      <x:c r="K78" t="str">
        <x:v>Bandung</x:v>
      </x:c>
      <x:c r="L78" t="str">
        <x:v>Female</x:v>
      </x:c>
      <x:c r="M78" s="32" t="n">
        <x:f>ROUND((IF(G78="",DATE(2025,12,31),G78)-F78)/30.4375,0)</x:f>
        <x:v>17</x:v>
      </x:c>
    </x:row>
    <x:row r="79">
      <x:c r="A79" t="str">
        <x:v>EMP-0078</x:v>
      </x:c>
      <x:c r="B79" t="str">
        <x:v>Tara Pratama</x:v>
      </x:c>
      <x:c r="C79" t="str">
        <x:v>IT</x:v>
      </x:c>
      <x:c r="D79" t="str">
        <x:v>Data Analyst</x:v>
      </x:c>
      <x:c r="E79" t="str">
        <x:v>Staff</x:v>
      </x:c>
      <x:c r="F79" s="30" t="n">
        <x:v>44334</x:v>
      </x:c>
      <x:c r="G79" s="30"/>
      <x:c r="H79" t="str">
        <x:v>Active</x:v>
      </x:c>
      <x:c r="I79" t="str">
        <x:v>Permanent</x:v>
      </x:c>
      <x:c r="J79" t="str"/>
      <x:c r="K79" t="str">
        <x:v>Surabaya</x:v>
      </x:c>
      <x:c r="L79" t="str">
        <x:v>Male</x:v>
      </x:c>
      <x:c r="M79" s="32" t="n">
        <x:f>ROUND((IF(G79="",DATE(2025,12,31),G79)-F79)/30.4375,0)</x:f>
        <x:v>55</x:v>
      </x:c>
    </x:row>
    <x:row r="80">
      <x:c r="A80" t="str">
        <x:v>EMP-0079</x:v>
      </x:c>
      <x:c r="B80" t="str">
        <x:v>Laras Sari</x:v>
      </x:c>
      <x:c r="C80" t="str">
        <x:v>IT</x:v>
      </x:c>
      <x:c r="D80" t="str">
        <x:v>Data Analyst</x:v>
      </x:c>
      <x:c r="E80" t="str">
        <x:v>Manager</x:v>
      </x:c>
      <x:c r="F80" s="30" t="n">
        <x:v>44958</x:v>
      </x:c>
      <x:c r="G80" s="30"/>
      <x:c r="H80" t="str">
        <x:v>Active</x:v>
      </x:c>
      <x:c r="I80" t="str">
        <x:v>Permanent</x:v>
      </x:c>
      <x:c r="J80" t="str"/>
      <x:c r="K80" t="str">
        <x:v>Bandung</x:v>
      </x:c>
      <x:c r="L80" t="str">
        <x:v>Not Specified</x:v>
      </x:c>
      <x:c r="M80" s="32" t="n">
        <x:f>ROUND((IF(G80="",DATE(2025,12,31),G80)-F80)/30.4375,0)</x:f>
        <x:v>35</x:v>
      </x:c>
    </x:row>
    <x:row r="81">
      <x:c r="A81" t="str">
        <x:v>EMP-0080</x:v>
      </x:c>
      <x:c r="B81" t="str">
        <x:v>Sinta Lestari</x:v>
      </x:c>
      <x:c r="C81" t="str">
        <x:v>Creative</x:v>
      </x:c>
      <x:c r="D81" t="str">
        <x:v>Art Director</x:v>
      </x:c>
      <x:c r="E81" t="str">
        <x:v>Staff</x:v>
      </x:c>
      <x:c r="F81" s="30" t="n">
        <x:v>44429</x:v>
      </x:c>
      <x:c r="G81" s="30"/>
      <x:c r="H81" t="str">
        <x:v>Active</x:v>
      </x:c>
      <x:c r="I81" t="str">
        <x:v>Permanent</x:v>
      </x:c>
      <x:c r="J81" t="str"/>
      <x:c r="K81" t="str">
        <x:v>Bali</x:v>
      </x:c>
      <x:c r="L81" t="str">
        <x:v>Male</x:v>
      </x:c>
      <x:c r="M81" s="32" t="n">
        <x:f>ROUND((IF(G81="",DATE(2025,12,31),G81)-F81)/30.4375,0)</x:f>
        <x:v>52</x:v>
      </x:c>
    </x:row>
    <x:row r="82">
      <x:c r="A82" t="str">
        <x:v>EMP-0081</x:v>
      </x:c>
      <x:c r="B82" t="str">
        <x:v>Dimas Santoso</x:v>
      </x:c>
      <x:c r="C82" t="str">
        <x:v>Creative</x:v>
      </x:c>
      <x:c r="D82" t="str">
        <x:v>Art Director</x:v>
      </x:c>
      <x:c r="E82" t="str">
        <x:v>Senior</x:v>
      </x:c>
      <x:c r="F82" s="30" t="n">
        <x:v>44636</x:v>
      </x:c>
      <x:c r="G82" s="30" t="n">
        <x:v>45804</x:v>
      </x:c>
      <x:c r="H82" t="str">
        <x:v>Exited</x:v>
      </x:c>
      <x:c r="I82" t="str">
        <x:v>Contract</x:v>
      </x:c>
      <x:c r="J82" t="str">
        <x:v>End of Contract</x:v>
      </x:c>
      <x:c r="K82" t="str">
        <x:v>Remote</x:v>
      </x:c>
      <x:c r="L82" t="str">
        <x:v>Female</x:v>
      </x:c>
      <x:c r="M82" s="32" t="n">
        <x:f>ROUND((IF(G82="",DATE(2025,12,31),G82)-F82)/30.4375,0)</x:f>
        <x:v>38</x:v>
      </x:c>
    </x:row>
    <x:row r="83">
      <x:c r="A83" t="str">
        <x:v>EMP-0082</x:v>
      </x:c>
      <x:c r="B83" t="str">
        <x:v>Laras Kusuma</x:v>
      </x:c>
      <x:c r="C83" t="str">
        <x:v>Sales</x:v>
      </x:c>
      <x:c r="D83" t="str">
        <x:v>Key Account Officer</x:v>
      </x:c>
      <x:c r="E83" t="str">
        <x:v>Staff</x:v>
      </x:c>
      <x:c r="F83" s="30" t="n">
        <x:v>45657</x:v>
      </x:c>
      <x:c r="G83" s="30"/>
      <x:c r="H83" t="str">
        <x:v>Active</x:v>
      </x:c>
      <x:c r="I83" t="str">
        <x:v>Permanent</x:v>
      </x:c>
      <x:c r="J83" t="str"/>
      <x:c r="K83" t="str">
        <x:v>Surabaya</x:v>
      </x:c>
      <x:c r="L83" t="str">
        <x:v>Not Specified</x:v>
      </x:c>
      <x:c r="M83" s="32" t="n">
        <x:f>ROUND((IF(G83="",DATE(2025,12,31),G83)-F83)/30.4375,0)</x:f>
        <x:v>12</x:v>
      </x:c>
    </x:row>
    <x:row r="84">
      <x:c r="A84" t="str">
        <x:v>EMP-0083</x:v>
      </x:c>
      <x:c r="B84" t="str">
        <x:v>Rafi Wijaya</x:v>
      </x:c>
      <x:c r="C84" t="str">
        <x:v>HR</x:v>
      </x:c>
      <x:c r="D84" t="str">
        <x:v>HR Operations Assistant</x:v>
      </x:c>
      <x:c r="E84" t="str">
        <x:v>Supervisor</x:v>
      </x:c>
      <x:c r="F84" s="30" t="n">
        <x:v>45940</x:v>
      </x:c>
      <x:c r="G84" s="30"/>
      <x:c r="H84" t="str">
        <x:v>Active</x:v>
      </x:c>
      <x:c r="I84" t="str">
        <x:v>Permanent</x:v>
      </x:c>
      <x:c r="J84" t="str"/>
      <x:c r="K84" t="str">
        <x:v>Bandung</x:v>
      </x:c>
      <x:c r="L84" t="str">
        <x:v>Male</x:v>
      </x:c>
      <x:c r="M84" s="32" t="n">
        <x:f>ROUND((IF(G84="",DATE(2025,12,31),G84)-F84)/30.4375,0)</x:f>
        <x:v>3</x:v>
      </x:c>
    </x:row>
    <x:row r="85">
      <x:c r="A85" t="str">
        <x:v>EMP-0084</x:v>
      </x:c>
      <x:c r="B85" t="str">
        <x:v>Laras Hidayat</x:v>
      </x:c>
      <x:c r="C85" t="str">
        <x:v>Finance</x:v>
      </x:c>
      <x:c r="D85" t="str">
        <x:v>Accounting Staff</x:v>
      </x:c>
      <x:c r="E85" t="str">
        <x:v>Senior</x:v>
      </x:c>
      <x:c r="F85" s="30" t="n">
        <x:v>44681</x:v>
      </x:c>
      <x:c r="G85" s="30"/>
      <x:c r="H85" t="str">
        <x:v>Active</x:v>
      </x:c>
      <x:c r="I85" t="str">
        <x:v>Permanent</x:v>
      </x:c>
      <x:c r="J85" t="str"/>
      <x:c r="K85" t="str">
        <x:v>Bali</x:v>
      </x:c>
      <x:c r="L85" t="str">
        <x:v>Not Specified</x:v>
      </x:c>
      <x:c r="M85" s="32" t="n">
        <x:f>ROUND((IF(G85="",DATE(2025,12,31),G85)-F85)/30.4375,0)</x:f>
        <x:v>44</x:v>
      </x:c>
    </x:row>
    <x:row r="86">
      <x:c r="A86" t="str">
        <x:v>EMP-0085</x:v>
      </x:c>
      <x:c r="B86" t="str">
        <x:v>Nanda Sari</x:v>
      </x:c>
      <x:c r="C86" t="str">
        <x:v>Sales</x:v>
      </x:c>
      <x:c r="D86" t="str">
        <x:v>Business Development</x:v>
      </x:c>
      <x:c r="E86" t="str">
        <x:v>Senior</x:v>
      </x:c>
      <x:c r="F86" s="30" t="n">
        <x:v>44373</x:v>
      </x:c>
      <x:c r="G86" s="30"/>
      <x:c r="H86" t="str">
        <x:v>Active</x:v>
      </x:c>
      <x:c r="I86" t="str">
        <x:v>Permanent</x:v>
      </x:c>
      <x:c r="J86" t="str"/>
      <x:c r="K86" t="str">
        <x:v>Remote</x:v>
      </x:c>
      <x:c r="L86" t="str">
        <x:v>Not Specified</x:v>
      </x:c>
      <x:c r="M86" s="32" t="n">
        <x:f>ROUND((IF(G86="",DATE(2025,12,31),G86)-F86)/30.4375,0)</x:f>
        <x:v>54</x:v>
      </x:c>
    </x:row>
    <x:row r="87">
      <x:c r="A87" t="str">
        <x:v>EMP-0086</x:v>
      </x:c>
      <x:c r="B87" t="str">
        <x:v>Eka Permana</x:v>
      </x:c>
      <x:c r="C87" t="str">
        <x:v>Sales</x:v>
      </x:c>
      <x:c r="D87" t="str">
        <x:v>Sales Executive</x:v>
      </x:c>
      <x:c r="E87" t="str">
        <x:v>Staff</x:v>
      </x:c>
      <x:c r="F87" s="30" t="n">
        <x:v>44846</x:v>
      </x:c>
      <x:c r="G87" s="30"/>
      <x:c r="H87" t="str">
        <x:v>Active</x:v>
      </x:c>
      <x:c r="I87" t="str">
        <x:v>Permanent</x:v>
      </x:c>
      <x:c r="J87" t="str"/>
      <x:c r="K87" t="str">
        <x:v>Bali</x:v>
      </x:c>
      <x:c r="L87" t="str">
        <x:v>Male</x:v>
      </x:c>
      <x:c r="M87" s="32" t="n">
        <x:f>ROUND((IF(G87="",DATE(2025,12,31),G87)-F87)/30.4375,0)</x:f>
        <x:v>39</x:v>
      </x:c>
    </x:row>
    <x:row r="88">
      <x:c r="A88" t="str">
        <x:v>EMP-0087</x:v>
      </x:c>
      <x:c r="B88" t="str">
        <x:v>Rafi Santoso</x:v>
      </x:c>
      <x:c r="C88" t="str">
        <x:v>IT</x:v>
      </x:c>
      <x:c r="D88" t="str">
        <x:v>Backend Developer</x:v>
      </x:c>
      <x:c r="E88" t="str">
        <x:v>Senior</x:v>
      </x:c>
      <x:c r="F88" s="30" t="n">
        <x:v>44461</x:v>
      </x:c>
      <x:c r="G88" s="30"/>
      <x:c r="H88" t="str">
        <x:v>Active</x:v>
      </x:c>
      <x:c r="I88" t="str">
        <x:v>Contract</x:v>
      </x:c>
      <x:c r="J88" t="str"/>
      <x:c r="K88" t="str">
        <x:v>Jakarta</x:v>
      </x:c>
      <x:c r="L88" t="str">
        <x:v>Female</x:v>
      </x:c>
      <x:c r="M88" s="32" t="n">
        <x:f>ROUND((IF(G88="",DATE(2025,12,31),G88)-F88)/30.4375,0)</x:f>
        <x:v>51</x:v>
      </x:c>
    </x:row>
    <x:row r="89">
      <x:c r="A89" t="str">
        <x:v>EMP-0088</x:v>
      </x:c>
      <x:c r="B89" t="str">
        <x:v>Citra Nugroho</x:v>
      </x:c>
      <x:c r="C89" t="str">
        <x:v>Creative</x:v>
      </x:c>
      <x:c r="D89" t="str">
        <x:v>Copywriter</x:v>
      </x:c>
      <x:c r="E89" t="str">
        <x:v>Staff</x:v>
      </x:c>
      <x:c r="F89" s="30" t="n">
        <x:v>45649</x:v>
      </x:c>
      <x:c r="G89" s="30"/>
      <x:c r="H89" t="str">
        <x:v>Active</x:v>
      </x:c>
      <x:c r="I89" t="str">
        <x:v>Contract</x:v>
      </x:c>
      <x:c r="J89" t="str"/>
      <x:c r="K89" t="str">
        <x:v>Bali</x:v>
      </x:c>
      <x:c r="L89" t="str">
        <x:v>Male</x:v>
      </x:c>
      <x:c r="M89" s="32" t="n">
        <x:f>ROUND((IF(G89="",DATE(2025,12,31),G89)-F89)/30.4375,0)</x:f>
        <x:v>12</x:v>
      </x:c>
    </x:row>
    <x:row r="90">
      <x:c r="A90" t="str">
        <x:v>EMP-0089</x:v>
      </x:c>
      <x:c r="B90" t="str">
        <x:v>Tara Santoso</x:v>
      </x:c>
      <x:c r="C90" t="str">
        <x:v>Creative</x:v>
      </x:c>
      <x:c r="D90" t="str">
        <x:v>Art Director</x:v>
      </x:c>
      <x:c r="E90" t="str">
        <x:v>Staff</x:v>
      </x:c>
      <x:c r="F90" s="30" t="n">
        <x:v>44817</x:v>
      </x:c>
      <x:c r="G90" s="30"/>
      <x:c r="H90" t="str">
        <x:v>Active</x:v>
      </x:c>
      <x:c r="I90" t="str">
        <x:v>Permanent</x:v>
      </x:c>
      <x:c r="J90" t="str"/>
      <x:c r="K90" t="str">
        <x:v>Bandung</x:v>
      </x:c>
      <x:c r="L90" t="str">
        <x:v>Not Specified</x:v>
      </x:c>
      <x:c r="M90" s="32" t="n">
        <x:f>ROUND((IF(G90="",DATE(2025,12,31),G90)-F90)/30.4375,0)</x:f>
        <x:v>40</x:v>
      </x:c>
    </x:row>
    <x:row r="91">
      <x:c r="A91" t="str">
        <x:v>EMP-0090</x:v>
      </x:c>
      <x:c r="B91" t="str">
        <x:v>Yuni Utami</x:v>
      </x:c>
      <x:c r="C91" t="str">
        <x:v>Finance</x:v>
      </x:c>
      <x:c r="D91" t="str">
        <x:v>Payroll Specialist</x:v>
      </x:c>
      <x:c r="E91" t="str">
        <x:v>Supervisor</x:v>
      </x:c>
      <x:c r="F91" s="30" t="n">
        <x:v>45351</x:v>
      </x:c>
      <x:c r="G91" s="30"/>
      <x:c r="H91" t="str">
        <x:v>Active</x:v>
      </x:c>
      <x:c r="I91" t="str">
        <x:v>Contract</x:v>
      </x:c>
      <x:c r="J91" t="str"/>
      <x:c r="K91" t="str">
        <x:v>Jakarta</x:v>
      </x:c>
      <x:c r="L91" t="str">
        <x:v>Female</x:v>
      </x:c>
      <x:c r="M91" s="32" t="n">
        <x:f>ROUND((IF(G91="",DATE(2025,12,31),G91)-F91)/30.4375,0)</x:f>
        <x:v>22</x:v>
      </x:c>
    </x:row>
    <x:row r="92">
      <x:c r="A92" t="str">
        <x:v>EMP-0091</x:v>
      </x:c>
      <x:c r="B92" t="str">
        <x:v>Yuni Nugroho</x:v>
      </x:c>
      <x:c r="C92" t="str">
        <x:v>Creative</x:v>
      </x:c>
      <x:c r="D92" t="str">
        <x:v>Copywriter</x:v>
      </x:c>
      <x:c r="E92" t="str">
        <x:v>Senior</x:v>
      </x:c>
      <x:c r="F92" s="30" t="n">
        <x:v>45050</x:v>
      </x:c>
      <x:c r="G92" s="30"/>
      <x:c r="H92" t="str">
        <x:v>Active</x:v>
      </x:c>
      <x:c r="I92" t="str">
        <x:v>Permanent</x:v>
      </x:c>
      <x:c r="J92" t="str"/>
      <x:c r="K92" t="str">
        <x:v>Bali</x:v>
      </x:c>
      <x:c r="L92" t="str">
        <x:v>Male</x:v>
      </x:c>
      <x:c r="M92" s="32" t="n">
        <x:f>ROUND((IF(G92="",DATE(2025,12,31),G92)-F92)/30.4375,0)</x:f>
        <x:v>32</x:v>
      </x:c>
    </x:row>
    <x:row r="93">
      <x:c r="A93" t="str">
        <x:v>EMP-0092</x:v>
      </x:c>
      <x:c r="B93" t="str">
        <x:v>Omar Wijaya</x:v>
      </x:c>
      <x:c r="C93" t="str">
        <x:v>Account Management</x:v>
      </x:c>
      <x:c r="D93" t="str">
        <x:v>Strategist</x:v>
      </x:c>
      <x:c r="E93" t="str">
        <x:v>Staff</x:v>
      </x:c>
      <x:c r="F93" s="30" t="n">
        <x:v>44346</x:v>
      </x:c>
      <x:c r="G93" s="30"/>
      <x:c r="H93" t="str">
        <x:v>Active</x:v>
      </x:c>
      <x:c r="I93" t="str">
        <x:v>Permanent</x:v>
      </x:c>
      <x:c r="J93" t="str"/>
      <x:c r="K93" t="str">
        <x:v>Remote</x:v>
      </x:c>
      <x:c r="L93" t="str">
        <x:v>Male</x:v>
      </x:c>
      <x:c r="M93" s="32" t="n">
        <x:f>ROUND((IF(G93="",DATE(2025,12,31),G93)-F93)/30.4375,0)</x:f>
        <x:v>55</x:v>
      </x:c>
    </x:row>
    <x:row r="94">
      <x:c r="A94" t="str">
        <x:v>EMP-0093</x:v>
      </x:c>
      <x:c r="B94" t="str">
        <x:v>Eka Putra</x:v>
      </x:c>
      <x:c r="C94" t="str">
        <x:v>Creative</x:v>
      </x:c>
      <x:c r="D94" t="str">
        <x:v>Copywriter</x:v>
      </x:c>
      <x:c r="E94" t="str">
        <x:v>Staff</x:v>
      </x:c>
      <x:c r="F94" s="30" t="n">
        <x:v>45668</x:v>
      </x:c>
      <x:c r="G94" s="30"/>
      <x:c r="H94" t="str">
        <x:v>Active</x:v>
      </x:c>
      <x:c r="I94" t="str">
        <x:v>Internship</x:v>
      </x:c>
      <x:c r="J94" t="str"/>
      <x:c r="K94" t="str">
        <x:v>Surabaya</x:v>
      </x:c>
      <x:c r="L94" t="str">
        <x:v>Male</x:v>
      </x:c>
      <x:c r="M94" s="32" t="n">
        <x:f>ROUND((IF(G94="",DATE(2025,12,31),G94)-F94)/30.4375,0)</x:f>
        <x:v>12</x:v>
      </x:c>
    </x:row>
    <x:row r="95">
      <x:c r="A95" t="str">
        <x:v>EMP-0094</x:v>
      </x:c>
      <x:c r="B95" t="str">
        <x:v>Bagus Nugroho</x:v>
      </x:c>
      <x:c r="C95" t="str">
        <x:v>Account Management</x:v>
      </x:c>
      <x:c r="D95" t="str">
        <x:v>Account Executive</x:v>
      </x:c>
      <x:c r="E95" t="str">
        <x:v>Staff</x:v>
      </x:c>
      <x:c r="F95" s="30" t="n">
        <x:v>45152</x:v>
      </x:c>
      <x:c r="G95" s="30"/>
      <x:c r="H95" t="str">
        <x:v>Active</x:v>
      </x:c>
      <x:c r="I95" t="str">
        <x:v>Permanent</x:v>
      </x:c>
      <x:c r="J95" t="str"/>
      <x:c r="K95" t="str">
        <x:v>Bandung</x:v>
      </x:c>
      <x:c r="L95" t="str">
        <x:v>Female</x:v>
      </x:c>
      <x:c r="M95" s="32" t="n">
        <x:f>ROUND((IF(G95="",DATE(2025,12,31),G95)-F95)/30.4375,0)</x:f>
        <x:v>29</x:v>
      </x:c>
    </x:row>
    <x:row r="96">
      <x:c r="A96" t="str">
        <x:v>EMP-0095</x:v>
      </x:c>
      <x:c r="B96" t="str">
        <x:v>Rafi Hidayat</x:v>
      </x:c>
      <x:c r="C96" t="str">
        <x:v>Operations</x:v>
      </x:c>
      <x:c r="D96" t="str">
        <x:v>Project Coordinator</x:v>
      </x:c>
      <x:c r="E96" t="str">
        <x:v>Staff</x:v>
      </x:c>
      <x:c r="F96" s="30" t="n">
        <x:v>45969</x:v>
      </x:c>
      <x:c r="G96" s="30" t="n">
        <x:v>46022</x:v>
      </x:c>
      <x:c r="H96" t="str">
        <x:v>Exited</x:v>
      </x:c>
      <x:c r="I96" t="str">
        <x:v>Permanent</x:v>
      </x:c>
      <x:c r="J96" t="str">
        <x:v>End of Contract</x:v>
      </x:c>
      <x:c r="K96" t="str">
        <x:v>Bandung</x:v>
      </x:c>
      <x:c r="L96" t="str">
        <x:v>Male</x:v>
      </x:c>
      <x:c r="M96" s="32" t="n">
        <x:f>ROUND((IF(G96="",DATE(2025,12,31),G96)-F96)/30.4375,0)</x:f>
        <x:v>2</x:v>
      </x:c>
    </x:row>
    <x:row r="97">
      <x:c r="A97" t="str">
        <x:v>EMP-0096</x:v>
      </x:c>
      <x:c r="B97" t="str">
        <x:v>Laras Pratama</x:v>
      </x:c>
      <x:c r="C97" t="str">
        <x:v>Account Management</x:v>
      </x:c>
      <x:c r="D97" t="str">
        <x:v>Client Service Officer</x:v>
      </x:c>
      <x:c r="E97" t="str">
        <x:v>Staff</x:v>
      </x:c>
      <x:c r="F97" s="30" t="n">
        <x:v>44381</x:v>
      </x:c>
      <x:c r="G97" s="30" t="n">
        <x:v>45916</x:v>
      </x:c>
      <x:c r="H97" t="str">
        <x:v>Exited</x:v>
      </x:c>
      <x:c r="I97" t="str">
        <x:v>Internship</x:v>
      </x:c>
      <x:c r="J97" t="str">
        <x:v>Performance</x:v>
      </x:c>
      <x:c r="K97" t="str">
        <x:v>Bandung</x:v>
      </x:c>
      <x:c r="L97" t="str">
        <x:v>Not Specified</x:v>
      </x:c>
      <x:c r="M97" s="32" t="n">
        <x:f>ROUND((IF(G97="",DATE(2025,12,31),G97)-F97)/30.4375,0)</x:f>
        <x:v>50</x:v>
      </x:c>
    </x:row>
    <x:row r="98">
      <x:c r="A98" t="str">
        <x:v>EMP-0097</x:v>
      </x:c>
      <x:c r="B98" t="str">
        <x:v>Dimas Sari</x:v>
      </x:c>
      <x:c r="C98" t="str">
        <x:v>HR</x:v>
      </x:c>
      <x:c r="D98" t="str">
        <x:v>People Partner</x:v>
      </x:c>
      <x:c r="E98" t="str">
        <x:v>Senior</x:v>
      </x:c>
      <x:c r="F98" s="30" t="n">
        <x:v>45923</x:v>
      </x:c>
      <x:c r="G98" s="30"/>
      <x:c r="H98" t="str">
        <x:v>Active</x:v>
      </x:c>
      <x:c r="I98" t="str">
        <x:v>Permanent</x:v>
      </x:c>
      <x:c r="J98" t="str"/>
      <x:c r="K98" t="str">
        <x:v>Bali</x:v>
      </x:c>
      <x:c r="L98" t="str">
        <x:v>Female</x:v>
      </x:c>
      <x:c r="M98" s="32" t="n">
        <x:f>ROUND((IF(G98="",DATE(2025,12,31),G98)-F98)/30.4375,0)</x:f>
        <x:v>3</x:v>
      </x:c>
    </x:row>
    <x:row r="99">
      <x:c r="A99" t="str">
        <x:v>EMP-0098</x:v>
      </x:c>
      <x:c r="B99" t="str">
        <x:v>Sinta Wijaya</x:v>
      </x:c>
      <x:c r="C99" t="str">
        <x:v>Finance</x:v>
      </x:c>
      <x:c r="D99" t="str">
        <x:v>Payroll Specialist</x:v>
      </x:c>
      <x:c r="E99" t="str">
        <x:v>Senior</x:v>
      </x:c>
      <x:c r="F99" s="30" t="n">
        <x:v>45761</x:v>
      </x:c>
      <x:c r="G99" s="30"/>
      <x:c r="H99" t="str">
        <x:v>Active</x:v>
      </x:c>
      <x:c r="I99" t="str">
        <x:v>Permanent</x:v>
      </x:c>
      <x:c r="J99" t="str"/>
      <x:c r="K99" t="str">
        <x:v>Jakarta</x:v>
      </x:c>
      <x:c r="L99" t="str">
        <x:v>Not Specified</x:v>
      </x:c>
      <x:c r="M99" s="32" t="n">
        <x:f>ROUND((IF(G99="",DATE(2025,12,31),G99)-F99)/30.4375,0)</x:f>
        <x:v>9</x:v>
      </x:c>
    </x:row>
    <x:row r="100">
      <x:c r="A100" t="str">
        <x:v>EMP-0099</x:v>
      </x:c>
      <x:c r="B100" t="str">
        <x:v>Wira Lestari</x:v>
      </x:c>
      <x:c r="C100" t="str">
        <x:v>Creative</x:v>
      </x:c>
      <x:c r="D100" t="str">
        <x:v>Art Director</x:v>
      </x:c>
      <x:c r="E100" t="str">
        <x:v>Staff</x:v>
      </x:c>
      <x:c r="F100" s="30" t="n">
        <x:v>45229</x:v>
      </x:c>
      <x:c r="G100" s="30"/>
      <x:c r="H100" t="str">
        <x:v>Active</x:v>
      </x:c>
      <x:c r="I100" t="str">
        <x:v>Permanent</x:v>
      </x:c>
      <x:c r="J100" t="str"/>
      <x:c r="K100" t="str">
        <x:v>Bali</x:v>
      </x:c>
      <x:c r="L100" t="str">
        <x:v>Not Specified</x:v>
      </x:c>
      <x:c r="M100" s="32" t="n">
        <x:f>ROUND((IF(G100="",DATE(2025,12,31),G100)-F100)/30.4375,0)</x:f>
        <x:v>26</x:v>
      </x:c>
    </x:row>
    <x:row r="101">
      <x:c r="A101" t="str">
        <x:v>EMP-0100</x:v>
      </x:c>
      <x:c r="B101" t="str">
        <x:v>Rafi Sari</x:v>
      </x:c>
      <x:c r="C101" t="str">
        <x:v>Finance</x:v>
      </x:c>
      <x:c r="D101" t="str">
        <x:v>Finance Officer</x:v>
      </x:c>
      <x:c r="E101" t="str">
        <x:v>Staff</x:v>
      </x:c>
      <x:c r="F101" s="30" t="n">
        <x:v>45824</x:v>
      </x:c>
      <x:c r="G101" s="30" t="n">
        <x:v>45943</x:v>
      </x:c>
      <x:c r="H101" t="str">
        <x:v>Exited</x:v>
      </x:c>
      <x:c r="I101" t="str">
        <x:v>Permanent</x:v>
      </x:c>
      <x:c r="J101" t="str">
        <x:v>Relocation</x:v>
      </x:c>
      <x:c r="K101" t="str">
        <x:v>Bandung</x:v>
      </x:c>
      <x:c r="L101" t="str">
        <x:v>Not Specified</x:v>
      </x:c>
      <x:c r="M101" s="32" t="n">
        <x:f>ROUND((IF(G101="",DATE(2025,12,31),G101)-F101)/30.4375,0)</x:f>
        <x:v>4</x:v>
      </x:c>
    </x:row>
    <x:row r="102">
      <x:c r="A102" t="str">
        <x:v>EMP-0101</x:v>
      </x:c>
      <x:c r="B102" t="str">
        <x:v>Wira Permana</x:v>
      </x:c>
      <x:c r="C102" t="str">
        <x:v>Account Management</x:v>
      </x:c>
      <x:c r="D102" t="str">
        <x:v>Account Executive</x:v>
      </x:c>
      <x:c r="E102" t="str">
        <x:v>Staff</x:v>
      </x:c>
      <x:c r="F102" s="30" t="n">
        <x:v>45658</x:v>
      </x:c>
      <x:c r="G102" s="30"/>
      <x:c r="H102" t="str">
        <x:v>Active</x:v>
      </x:c>
      <x:c r="I102" t="str">
        <x:v>Permanent</x:v>
      </x:c>
      <x:c r="J102" t="str"/>
      <x:c r="K102" t="str">
        <x:v>Remote</x:v>
      </x:c>
      <x:c r="L102" t="str">
        <x:v>Female</x:v>
      </x:c>
      <x:c r="M102" s="32" t="n">
        <x:f>ROUND((IF(G102="",DATE(2025,12,31),G102)-F102)/30.4375,0)</x:f>
        <x:v>12</x:v>
      </x:c>
    </x:row>
    <x:row r="103">
      <x:c r="A103" t="str">
        <x:v>EMP-0102</x:v>
      </x:c>
      <x:c r="B103" t="str">
        <x:v>Rafi Permana</x:v>
      </x:c>
      <x:c r="C103" t="str">
        <x:v>Finance</x:v>
      </x:c>
      <x:c r="D103" t="str">
        <x:v>Payroll Specialist</x:v>
      </x:c>
      <x:c r="E103" t="str">
        <x:v>Staff</x:v>
      </x:c>
      <x:c r="F103" s="30" t="n">
        <x:v>45459</x:v>
      </x:c>
      <x:c r="G103" s="30"/>
      <x:c r="H103" t="str">
        <x:v>Active</x:v>
      </x:c>
      <x:c r="I103" t="str">
        <x:v>Permanent</x:v>
      </x:c>
      <x:c r="J103" t="str"/>
      <x:c r="K103" t="str">
        <x:v>Surabaya</x:v>
      </x:c>
      <x:c r="L103" t="str">
        <x:v>Not Specified</x:v>
      </x:c>
      <x:c r="M103" s="32" t="n">
        <x:f>ROUND((IF(G103="",DATE(2025,12,31),G103)-F103)/30.4375,0)</x:f>
        <x:v>18</x:v>
      </x:c>
    </x:row>
    <x:row r="104">
      <x:c r="A104" t="str">
        <x:v>EMP-0103</x:v>
      </x:c>
      <x:c r="B104" t="str">
        <x:v>Joko Kusuma</x:v>
      </x:c>
      <x:c r="C104" t="str">
        <x:v>Account Management</x:v>
      </x:c>
      <x:c r="D104" t="str">
        <x:v>Client Service Officer</x:v>
      </x:c>
      <x:c r="E104" t="str">
        <x:v>Staff</x:v>
      </x:c>
      <x:c r="F104" s="30" t="n">
        <x:v>44231</x:v>
      </x:c>
      <x:c r="G104" s="30"/>
      <x:c r="H104" t="str">
        <x:v>Active</x:v>
      </x:c>
      <x:c r="I104" t="str">
        <x:v>Permanent</x:v>
      </x:c>
      <x:c r="J104" t="str"/>
      <x:c r="K104" t="str">
        <x:v>Remote</x:v>
      </x:c>
      <x:c r="L104" t="str">
        <x:v>Not Specified</x:v>
      </x:c>
      <x:c r="M104" s="32" t="n">
        <x:f>ROUND((IF(G104="",DATE(2025,12,31),G104)-F104)/30.4375,0)</x:f>
        <x:v>59</x:v>
      </x:c>
    </x:row>
    <x:row r="105">
      <x:c r="A105" t="str">
        <x:v>EMP-0104</x:v>
      </x:c>
      <x:c r="B105" t="str">
        <x:v>Putri Santoso</x:v>
      </x:c>
      <x:c r="C105" t="str">
        <x:v>Sales</x:v>
      </x:c>
      <x:c r="D105" t="str">
        <x:v>Sales Executive</x:v>
      </x:c>
      <x:c r="E105" t="str">
        <x:v>Senior</x:v>
      </x:c>
      <x:c r="F105" s="30" t="n">
        <x:v>44740</x:v>
      </x:c>
      <x:c r="G105" s="30" t="n">
        <x:v>45954</x:v>
      </x:c>
      <x:c r="H105" t="str">
        <x:v>Exited</x:v>
      </x:c>
      <x:c r="I105" t="str">
        <x:v>Permanent</x:v>
      </x:c>
      <x:c r="J105" t="str">
        <x:v>Personal Reason</x:v>
      </x:c>
      <x:c r="K105" t="str">
        <x:v>Jakarta</x:v>
      </x:c>
      <x:c r="L105" t="str">
        <x:v>Not Specified</x:v>
      </x:c>
      <x:c r="M105" s="32" t="n">
        <x:f>ROUND((IF(G105="",DATE(2025,12,31),G105)-F105)/30.4375,0)</x:f>
        <x:v>40</x:v>
      </x:c>
    </x:row>
    <x:row r="106">
      <x:c r="A106" t="str">
        <x:v>EMP-0105</x:v>
      </x:c>
      <x:c r="B106" t="str">
        <x:v>Alya Hidayat</x:v>
      </x:c>
      <x:c r="C106" t="str">
        <x:v>Account Management</x:v>
      </x:c>
      <x:c r="D106" t="str">
        <x:v>Strategist</x:v>
      </x:c>
      <x:c r="E106" t="str">
        <x:v>Staff</x:v>
      </x:c>
      <x:c r="F106" s="30" t="n">
        <x:v>45591</x:v>
      </x:c>
      <x:c r="G106" s="30"/>
      <x:c r="H106" t="str">
        <x:v>Active</x:v>
      </x:c>
      <x:c r="I106" t="str">
        <x:v>Permanent</x:v>
      </x:c>
      <x:c r="J106" t="str"/>
      <x:c r="K106" t="str">
        <x:v>Jakarta</x:v>
      </x:c>
      <x:c r="L106" t="str">
        <x:v>Female</x:v>
      </x:c>
      <x:c r="M106" s="32" t="n">
        <x:f>ROUND((IF(G106="",DATE(2025,12,31),G106)-F106)/30.4375,0)</x:f>
        <x:v>14</x:v>
      </x:c>
    </x:row>
    <x:row r="107">
      <x:c r="A107" t="str">
        <x:v>EMP-0106</x:v>
      </x:c>
      <x:c r="B107" t="str">
        <x:v>Bagus Kusuma</x:v>
      </x:c>
      <x:c r="C107" t="str">
        <x:v>Creative</x:v>
      </x:c>
      <x:c r="D107" t="str">
        <x:v>Copywriter</x:v>
      </x:c>
      <x:c r="E107" t="str">
        <x:v>Staff</x:v>
      </x:c>
      <x:c r="F107" s="30" t="n">
        <x:v>44614</x:v>
      </x:c>
      <x:c r="G107" s="30"/>
      <x:c r="H107" t="str">
        <x:v>Active</x:v>
      </x:c>
      <x:c r="I107" t="str">
        <x:v>Permanent</x:v>
      </x:c>
      <x:c r="J107" t="str"/>
      <x:c r="K107" t="str">
        <x:v>Remote</x:v>
      </x:c>
      <x:c r="L107" t="str">
        <x:v>Not Specified</x:v>
      </x:c>
      <x:c r="M107" s="32" t="n">
        <x:f>ROUND((IF(G107="",DATE(2025,12,31),G107)-F107)/30.4375,0)</x:f>
        <x:v>46</x:v>
      </x:c>
    </x:row>
    <x:row r="108">
      <x:c r="A108" t="str">
        <x:v>EMP-0107</x:v>
      </x:c>
      <x:c r="B108" t="str">
        <x:v>Sinta Putra</x:v>
      </x:c>
      <x:c r="C108" t="str">
        <x:v>Finance</x:v>
      </x:c>
      <x:c r="D108" t="str">
        <x:v>Accounting Staff</x:v>
      </x:c>
      <x:c r="E108" t="str">
        <x:v>Senior</x:v>
      </x:c>
      <x:c r="F108" s="30" t="n">
        <x:v>45553</x:v>
      </x:c>
      <x:c r="G108" s="30"/>
      <x:c r="H108" t="str">
        <x:v>Active</x:v>
      </x:c>
      <x:c r="I108" t="str">
        <x:v>Permanent</x:v>
      </x:c>
      <x:c r="J108" t="str"/>
      <x:c r="K108" t="str">
        <x:v>Bandung</x:v>
      </x:c>
      <x:c r="L108" t="str">
        <x:v>Male</x:v>
      </x:c>
      <x:c r="M108" s="32" t="n">
        <x:f>ROUND((IF(G108="",DATE(2025,12,31),G108)-F108)/30.4375,0)</x:f>
        <x:v>15</x:v>
      </x:c>
    </x:row>
    <x:row r="109">
      <x:c r="A109" t="str">
        <x:v>EMP-0108</x:v>
      </x:c>
      <x:c r="B109" t="str">
        <x:v>Gita Kusuma</x:v>
      </x:c>
      <x:c r="C109" t="str">
        <x:v>Account Management</x:v>
      </x:c>
      <x:c r="D109" t="str">
        <x:v>Client Service Officer</x:v>
      </x:c>
      <x:c r="E109" t="str">
        <x:v>Senior</x:v>
      </x:c>
      <x:c r="F109" s="30" t="n">
        <x:v>44590</x:v>
      </x:c>
      <x:c r="G109" s="30" t="n">
        <x:v>45800</x:v>
      </x:c>
      <x:c r="H109" t="str">
        <x:v>Exited</x:v>
      </x:c>
      <x:c r="I109" t="str">
        <x:v>Permanent</x:v>
      </x:c>
      <x:c r="J109" t="str">
        <x:v>Personal Reason</x:v>
      </x:c>
      <x:c r="K109" t="str">
        <x:v>Surabaya</x:v>
      </x:c>
      <x:c r="L109" t="str">
        <x:v>Male</x:v>
      </x:c>
      <x:c r="M109" s="32" t="n">
        <x:f>ROUND((IF(G109="",DATE(2025,12,31),G109)-F109)/30.4375,0)</x:f>
        <x:v>40</x:v>
      </x:c>
    </x:row>
    <x:row r="110">
      <x:c r="A110" t="str">
        <x:v>EMP-0109</x:v>
      </x:c>
      <x:c r="B110" t="str">
        <x:v>Mila Putra</x:v>
      </x:c>
      <x:c r="C110" t="str">
        <x:v>IT</x:v>
      </x:c>
      <x:c r="D110" t="str">
        <x:v>IT Support</x:v>
      </x:c>
      <x:c r="E110" t="str">
        <x:v>Staff</x:v>
      </x:c>
      <x:c r="F110" s="30" t="n">
        <x:v>45344</x:v>
      </x:c>
      <x:c r="G110" s="30" t="n">
        <x:v>45798</x:v>
      </x:c>
      <x:c r="H110" t="str">
        <x:v>Exited</x:v>
      </x:c>
      <x:c r="I110" t="str">
        <x:v>Permanent</x:v>
      </x:c>
      <x:c r="J110" t="str">
        <x:v>Relocation</x:v>
      </x:c>
      <x:c r="K110" t="str">
        <x:v>Bali</x:v>
      </x:c>
      <x:c r="L110" t="str">
        <x:v>Male</x:v>
      </x:c>
      <x:c r="M110" s="32" t="n">
        <x:f>ROUND((IF(G110="",DATE(2025,12,31),G110)-F110)/30.4375,0)</x:f>
        <x:v>15</x:v>
      </x:c>
    </x:row>
    <x:row r="111">
      <x:c r="A111" t="str">
        <x:v>EMP-0110</x:v>
      </x:c>
      <x:c r="B111" t="str">
        <x:v>Putri Wijaya</x:v>
      </x:c>
      <x:c r="C111" t="str">
        <x:v>Operations</x:v>
      </x:c>
      <x:c r="D111" t="str">
        <x:v>Office Admin</x:v>
      </x:c>
      <x:c r="E111" t="str">
        <x:v>Staff</x:v>
      </x:c>
      <x:c r="F111" s="30" t="n">
        <x:v>44786</x:v>
      </x:c>
      <x:c r="G111" s="30" t="n">
        <x:v>45698</x:v>
      </x:c>
      <x:c r="H111" t="str">
        <x:v>Exited</x:v>
      </x:c>
      <x:c r="I111" t="str">
        <x:v>Contract</x:v>
      </x:c>
      <x:c r="J111" t="str">
        <x:v>Relocation</x:v>
      </x:c>
      <x:c r="K111" t="str">
        <x:v>Surabaya</x:v>
      </x:c>
      <x:c r="L111" t="str">
        <x:v>Not Specified</x:v>
      </x:c>
      <x:c r="M111" s="32" t="n">
        <x:f>ROUND((IF(G111="",DATE(2025,12,31),G111)-F111)/30.4375,0)</x:f>
        <x:v>30</x:v>
      </x:c>
    </x:row>
    <x:row r="112">
      <x:c r="A112" t="str">
        <x:v>EMP-0111</x:v>
      </x:c>
      <x:c r="B112" t="str">
        <x:v>Hana Pratama</x:v>
      </x:c>
      <x:c r="C112" t="str">
        <x:v>Creative</x:v>
      </x:c>
      <x:c r="D112" t="str">
        <x:v>Art Director</x:v>
      </x:c>
      <x:c r="E112" t="str">
        <x:v>Manager</x:v>
      </x:c>
      <x:c r="F112" s="30" t="n">
        <x:v>45622</x:v>
      </x:c>
      <x:c r="G112" s="30"/>
      <x:c r="H112" t="str">
        <x:v>Active</x:v>
      </x:c>
      <x:c r="I112" t="str">
        <x:v>Permanent</x:v>
      </x:c>
      <x:c r="J112" t="str"/>
      <x:c r="K112" t="str">
        <x:v>Bali</x:v>
      </x:c>
      <x:c r="L112" t="str">
        <x:v>Female</x:v>
      </x:c>
      <x:c r="M112" s="32" t="n">
        <x:f>ROUND((IF(G112="",DATE(2025,12,31),G112)-F112)/30.4375,0)</x:f>
        <x:v>13</x:v>
      </x:c>
    </x:row>
    <x:row r="113">
      <x:c r="A113" t="str">
        <x:v>EMP-0112</x:v>
      </x:c>
      <x:c r="B113" t="str">
        <x:v>Zaki Santoso</x:v>
      </x:c>
      <x:c r="C113" t="str">
        <x:v>IT</x:v>
      </x:c>
      <x:c r="D113" t="str">
        <x:v>Backend Developer</x:v>
      </x:c>
      <x:c r="E113" t="str">
        <x:v>Senior</x:v>
      </x:c>
      <x:c r="F113" s="30" t="n">
        <x:v>44304</x:v>
      </x:c>
      <x:c r="G113" s="30"/>
      <x:c r="H113" t="str">
        <x:v>Active</x:v>
      </x:c>
      <x:c r="I113" t="str">
        <x:v>Permanent</x:v>
      </x:c>
      <x:c r="J113" t="str"/>
      <x:c r="K113" t="str">
        <x:v>Remote</x:v>
      </x:c>
      <x:c r="L113" t="str">
        <x:v>Female</x:v>
      </x:c>
      <x:c r="M113" s="32" t="n">
        <x:f>ROUND((IF(G113="",DATE(2025,12,31),G113)-F113)/30.4375,0)</x:f>
        <x:v>56</x:v>
      </x:c>
    </x:row>
    <x:row r="114">
      <x:c r="A114" t="str">
        <x:v>EMP-0113</x:v>
      </x:c>
      <x:c r="B114" t="str">
        <x:v>Joko Rahman</x:v>
      </x:c>
      <x:c r="C114" t="str">
        <x:v>HR</x:v>
      </x:c>
      <x:c r="D114" t="str">
        <x:v>Recruiter</x:v>
      </x:c>
      <x:c r="E114" t="str">
        <x:v>Staff</x:v>
      </x:c>
      <x:c r="F114" s="30" t="n">
        <x:v>45995</x:v>
      </x:c>
      <x:c r="G114" s="30"/>
      <x:c r="H114" t="str">
        <x:v>Active</x:v>
      </x:c>
      <x:c r="I114" t="str">
        <x:v>Permanent</x:v>
      </x:c>
      <x:c r="J114" t="str"/>
      <x:c r="K114" t="str">
        <x:v>Surabaya</x:v>
      </x:c>
      <x:c r="L114" t="str">
        <x:v>Male</x:v>
      </x:c>
      <x:c r="M114" s="32" t="n">
        <x:f>ROUND((IF(G114="",DATE(2025,12,31),G114)-F114)/30.4375,0)</x:f>
        <x:v>1</x:v>
      </x:c>
    </x:row>
    <x:row r="115">
      <x:c r="A115" t="str">
        <x:v>EMP-0114</x:v>
      </x:c>
      <x:c r="B115" t="str">
        <x:v>Nanda Santoso</x:v>
      </x:c>
      <x:c r="C115" t="str">
        <x:v>HR</x:v>
      </x:c>
      <x:c r="D115" t="str">
        <x:v>HR Generalist</x:v>
      </x:c>
      <x:c r="E115" t="str">
        <x:v>Senior</x:v>
      </x:c>
      <x:c r="F115" s="30" t="n">
        <x:v>44672</x:v>
      </x:c>
      <x:c r="G115" s="30"/>
      <x:c r="H115" t="str">
        <x:v>Active</x:v>
      </x:c>
      <x:c r="I115" t="str">
        <x:v>Permanent</x:v>
      </x:c>
      <x:c r="J115" t="str"/>
      <x:c r="K115" t="str">
        <x:v>Jakarta</x:v>
      </x:c>
      <x:c r="L115" t="str">
        <x:v>Female</x:v>
      </x:c>
      <x:c r="M115" s="32" t="n">
        <x:f>ROUND((IF(G115="",DATE(2025,12,31),G115)-F115)/30.4375,0)</x:f>
        <x:v>44</x:v>
      </x:c>
    </x:row>
    <x:row r="116">
      <x:c r="A116" t="str">
        <x:v>EMP-0115</x:v>
      </x:c>
      <x:c r="B116" t="str">
        <x:v>Alya Nugroho</x:v>
      </x:c>
      <x:c r="C116" t="str">
        <x:v>Operations</x:v>
      </x:c>
      <x:c r="D116" t="str">
        <x:v>Operations Staff</x:v>
      </x:c>
      <x:c r="E116" t="str">
        <x:v>Manager</x:v>
      </x:c>
      <x:c r="F116" s="30" t="n">
        <x:v>45010</x:v>
      </x:c>
      <x:c r="G116" s="30"/>
      <x:c r="H116" t="str">
        <x:v>Active</x:v>
      </x:c>
      <x:c r="I116" t="str">
        <x:v>Permanent</x:v>
      </x:c>
      <x:c r="J116" t="str"/>
      <x:c r="K116" t="str">
        <x:v>Surabaya</x:v>
      </x:c>
      <x:c r="L116" t="str">
        <x:v>Female</x:v>
      </x:c>
      <x:c r="M116" s="32" t="n">
        <x:f>ROUND((IF(G116="",DATE(2025,12,31),G116)-F116)/30.4375,0)</x:f>
        <x:v>33</x:v>
      </x:c>
    </x:row>
    <x:row r="117">
      <x:c r="A117" t="str">
        <x:v>EMP-0116</x:v>
      </x:c>
      <x:c r="B117" t="str">
        <x:v>Putri Santoso</x:v>
      </x:c>
      <x:c r="C117" t="str">
        <x:v>Account Management</x:v>
      </x:c>
      <x:c r="D117" t="str">
        <x:v>Account Executive</x:v>
      </x:c>
      <x:c r="E117" t="str">
        <x:v>Supervisor</x:v>
      </x:c>
      <x:c r="F117" s="30" t="n">
        <x:v>44883</x:v>
      </x:c>
      <x:c r="G117" s="30"/>
      <x:c r="H117" t="str">
        <x:v>Active</x:v>
      </x:c>
      <x:c r="I117" t="str">
        <x:v>Internship</x:v>
      </x:c>
      <x:c r="J117" t="str"/>
      <x:c r="K117" t="str">
        <x:v>Bali</x:v>
      </x:c>
      <x:c r="L117" t="str">
        <x:v>Not Specified</x:v>
      </x:c>
      <x:c r="M117" s="32" t="n">
        <x:f>ROUND((IF(G117="",DATE(2025,12,31),G117)-F117)/30.4375,0)</x:f>
        <x:v>37</x:v>
      </x:c>
    </x:row>
    <x:row r="118">
      <x:c r="A118" t="str">
        <x:v>EMP-0117</x:v>
      </x:c>
      <x:c r="B118" t="str">
        <x:v>Indra Kusuma</x:v>
      </x:c>
      <x:c r="C118" t="str">
        <x:v>Sales</x:v>
      </x:c>
      <x:c r="D118" t="str">
        <x:v>Key Account Officer</x:v>
      </x:c>
      <x:c r="E118" t="str">
        <x:v>Staff</x:v>
      </x:c>
      <x:c r="F118" s="30" t="n">
        <x:v>45853</x:v>
      </x:c>
      <x:c r="G118" s="30"/>
      <x:c r="H118" t="str">
        <x:v>Active</x:v>
      </x:c>
      <x:c r="I118" t="str">
        <x:v>Permanent</x:v>
      </x:c>
      <x:c r="J118" t="str"/>
      <x:c r="K118" t="str">
        <x:v>Remote</x:v>
      </x:c>
      <x:c r="L118" t="str">
        <x:v>Not Specified</x:v>
      </x:c>
      <x:c r="M118" s="32" t="n">
        <x:f>ROUND((IF(G118="",DATE(2025,12,31),G118)-F118)/30.4375,0)</x:f>
        <x:v>6</x:v>
      </x:c>
    </x:row>
    <x:row r="119">
      <x:c r="A119" t="str">
        <x:v>EMP-0118</x:v>
      </x:c>
      <x:c r="B119" t="str">
        <x:v>Mila Sari</x:v>
      </x:c>
      <x:c r="C119" t="str">
        <x:v>Creative</x:v>
      </x:c>
      <x:c r="D119" t="str">
        <x:v>Art Director</x:v>
      </x:c>
      <x:c r="E119" t="str">
        <x:v>Senior</x:v>
      </x:c>
      <x:c r="F119" s="30" t="n">
        <x:v>45359</x:v>
      </x:c>
      <x:c r="G119" s="30"/>
      <x:c r="H119" t="str">
        <x:v>Active</x:v>
      </x:c>
      <x:c r="I119" t="str">
        <x:v>Permanent</x:v>
      </x:c>
      <x:c r="J119" t="str"/>
      <x:c r="K119" t="str">
        <x:v>Bali</x:v>
      </x:c>
      <x:c r="L119" t="str">
        <x:v>Not Specified</x:v>
      </x:c>
      <x:c r="M119" s="32" t="n">
        <x:f>ROUND((IF(G119="",DATE(2025,12,31),G119)-F119)/30.4375,0)</x:f>
        <x:v>22</x:v>
      </x:c>
    </x:row>
    <x:row r="120">
      <x:c r="A120" t="str">
        <x:v>EMP-0119</x:v>
      </x:c>
      <x:c r="B120" t="str">
        <x:v>Alya Nugroho</x:v>
      </x:c>
      <x:c r="C120" t="str">
        <x:v>Account Management</x:v>
      </x:c>
      <x:c r="D120" t="str">
        <x:v>Account Executive</x:v>
      </x:c>
      <x:c r="E120" t="str">
        <x:v>Staff</x:v>
      </x:c>
      <x:c r="F120" s="30" t="n">
        <x:v>44392</x:v>
      </x:c>
      <x:c r="G120" s="30"/>
      <x:c r="H120" t="str">
        <x:v>Active</x:v>
      </x:c>
      <x:c r="I120" t="str">
        <x:v>Permanent</x:v>
      </x:c>
      <x:c r="J120" t="str"/>
      <x:c r="K120" t="str">
        <x:v>Surabaya</x:v>
      </x:c>
      <x:c r="L120" t="str">
        <x:v>Female</x:v>
      </x:c>
      <x:c r="M120" s="32" t="n">
        <x:f>ROUND((IF(G120="",DATE(2025,12,31),G120)-F120)/30.4375,0)</x:f>
        <x:v>54</x:v>
      </x:c>
    </x:row>
    <x:row r="121">
      <x:c r="A121" t="str">
        <x:v>EMP-0120</x:v>
      </x:c>
      <x:c r="B121" t="str">
        <x:v>Yuni Putra</x:v>
      </x:c>
      <x:c r="C121" t="str">
        <x:v>Creative</x:v>
      </x:c>
      <x:c r="D121" t="str">
        <x:v>Video Editor</x:v>
      </x:c>
      <x:c r="E121" t="str">
        <x:v>Senior</x:v>
      </x:c>
      <x:c r="F121" s="30" t="n">
        <x:v>44872</x:v>
      </x:c>
      <x:c r="G121" s="30"/>
      <x:c r="H121" t="str">
        <x:v>Active</x:v>
      </x:c>
      <x:c r="I121" t="str">
        <x:v>Permanent</x:v>
      </x:c>
      <x:c r="J121" t="str"/>
      <x:c r="K121" t="str">
        <x:v>Jakarta</x:v>
      </x:c>
      <x:c r="L121" t="str">
        <x:v>Male</x:v>
      </x:c>
      <x:c r="M121" s="32" t="n">
        <x:f>ROUND((IF(G121="",DATE(2025,12,31),G121)-F121)/30.4375,0)</x:f>
        <x:v>38</x:v>
      </x:c>
    </x:row>
    <x:row r="122">
      <x:c r="A122" t="str">
        <x:v>EMP-0121</x:v>
      </x:c>
      <x:c r="B122" t="str">
        <x:v>Joko Kusuma</x:v>
      </x:c>
      <x:c r="C122" t="str">
        <x:v>IT</x:v>
      </x:c>
      <x:c r="D122" t="str">
        <x:v>Frontend Developer</x:v>
      </x:c>
      <x:c r="E122" t="str">
        <x:v>Senior</x:v>
      </x:c>
      <x:c r="F122" s="30" t="n">
        <x:v>45150</x:v>
      </x:c>
      <x:c r="G122" s="30"/>
      <x:c r="H122" t="str">
        <x:v>Active</x:v>
      </x:c>
      <x:c r="I122" t="str">
        <x:v>Permanent</x:v>
      </x:c>
      <x:c r="J122" t="str"/>
      <x:c r="K122" t="str">
        <x:v>Bali</x:v>
      </x:c>
      <x:c r="L122" t="str">
        <x:v>Not Specified</x:v>
      </x:c>
      <x:c r="M122" s="32" t="n">
        <x:f>ROUND((IF(G122="",DATE(2025,12,31),G122)-F122)/30.4375,0)</x:f>
        <x:v>29</x:v>
      </x:c>
    </x:row>
    <x:row r="123">
      <x:c r="A123" t="str">
        <x:v>EMP-0122</x:v>
      </x:c>
      <x:c r="B123" t="str">
        <x:v>Wira Putra</x:v>
      </x:c>
      <x:c r="C123" t="str">
        <x:v>Finance</x:v>
      </x:c>
      <x:c r="D123" t="str">
        <x:v>Payroll Specialist</x:v>
      </x:c>
      <x:c r="E123" t="str">
        <x:v>Staff</x:v>
      </x:c>
      <x:c r="F123" s="30" t="n">
        <x:v>44649</x:v>
      </x:c>
      <x:c r="G123" s="30"/>
      <x:c r="H123" t="str">
        <x:v>Active</x:v>
      </x:c>
      <x:c r="I123" t="str">
        <x:v>Permanent</x:v>
      </x:c>
      <x:c r="J123" t="str"/>
      <x:c r="K123" t="str">
        <x:v>Bandung</x:v>
      </x:c>
      <x:c r="L123" t="str">
        <x:v>Male</x:v>
      </x:c>
      <x:c r="M123" s="32" t="n">
        <x:f>ROUND((IF(G123="",DATE(2025,12,31),G123)-F123)/30.4375,0)</x:f>
        <x:v>45</x:v>
      </x:c>
    </x:row>
    <x:row r="124">
      <x:c r="A124" t="str">
        <x:v>EMP-0123</x:v>
      </x:c>
      <x:c r="B124" t="str">
        <x:v>Wira Lestari</x:v>
      </x:c>
      <x:c r="C124" t="str">
        <x:v>Account Management</x:v>
      </x:c>
      <x:c r="D124" t="str">
        <x:v>Strategist</x:v>
      </x:c>
      <x:c r="E124" t="str">
        <x:v>Senior</x:v>
      </x:c>
      <x:c r="F124" s="30" t="n">
        <x:v>45839</x:v>
      </x:c>
      <x:c r="G124" s="30"/>
      <x:c r="H124" t="str">
        <x:v>Active</x:v>
      </x:c>
      <x:c r="I124" t="str">
        <x:v>Permanent</x:v>
      </x:c>
      <x:c r="J124" t="str"/>
      <x:c r="K124" t="str">
        <x:v>Bandung</x:v>
      </x:c>
      <x:c r="L124" t="str">
        <x:v>Not Specified</x:v>
      </x:c>
      <x:c r="M124" s="32" t="n">
        <x:f>ROUND((IF(G124="",DATE(2025,12,31),G124)-F124)/30.4375,0)</x:f>
        <x:v>6</x:v>
      </x:c>
    </x:row>
    <x:row r="125">
      <x:c r="A125" t="str">
        <x:v>EMP-0124</x:v>
      </x:c>
      <x:c r="B125" t="str">
        <x:v>Tara Permana</x:v>
      </x:c>
      <x:c r="C125" t="str">
        <x:v>Account Management</x:v>
      </x:c>
      <x:c r="D125" t="str">
        <x:v>Client Service Officer</x:v>
      </x:c>
      <x:c r="E125" t="str">
        <x:v>Staff</x:v>
      </x:c>
      <x:c r="F125" s="30" t="n">
        <x:v>45352</x:v>
      </x:c>
      <x:c r="G125" s="30"/>
      <x:c r="H125" t="str">
        <x:v>Active</x:v>
      </x:c>
      <x:c r="I125" t="str">
        <x:v>Contract</x:v>
      </x:c>
      <x:c r="J125" t="str"/>
      <x:c r="K125" t="str">
        <x:v>Bali</x:v>
      </x:c>
      <x:c r="L125" t="str">
        <x:v>Female</x:v>
      </x:c>
      <x:c r="M125" s="32" t="n">
        <x:f>ROUND((IF(G125="",DATE(2025,12,31),G125)-F125)/30.4375,0)</x:f>
        <x:v>22</x:v>
      </x:c>
    </x:row>
    <x:row r="126">
      <x:c r="A126" t="str">
        <x:v>EMP-0125</x:v>
      </x:c>
      <x:c r="B126" t="str">
        <x:v>Citra Permana</x:v>
      </x:c>
      <x:c r="C126" t="str">
        <x:v>Finance</x:v>
      </x:c>
      <x:c r="D126" t="str">
        <x:v>Payroll Specialist</x:v>
      </x:c>
      <x:c r="E126" t="str">
        <x:v>Supervisor</x:v>
      </x:c>
      <x:c r="F126" s="30" t="n">
        <x:v>45101</x:v>
      </x:c>
      <x:c r="G126" s="30"/>
      <x:c r="H126" t="str">
        <x:v>Active</x:v>
      </x:c>
      <x:c r="I126" t="str">
        <x:v>Permanent</x:v>
      </x:c>
      <x:c r="J126" t="str"/>
      <x:c r="K126" t="str">
        <x:v>Bali</x:v>
      </x:c>
      <x:c r="L126" t="str">
        <x:v>Male</x:v>
      </x:c>
      <x:c r="M126" s="32" t="n">
        <x:f>ROUND((IF(G126="",DATE(2025,12,31),G126)-F126)/30.4375,0)</x:f>
        <x:v>30</x:v>
      </x:c>
    </x:row>
    <x:row r="127">
      <x:c r="A127" t="str">
        <x:v>EMP-0126</x:v>
      </x:c>
      <x:c r="B127" t="str">
        <x:v>Zaki Nugroho</x:v>
      </x:c>
      <x:c r="C127" t="str">
        <x:v>Account Management</x:v>
      </x:c>
      <x:c r="D127" t="str">
        <x:v>Account Executive</x:v>
      </x:c>
      <x:c r="E127" t="str">
        <x:v>Staff</x:v>
      </x:c>
      <x:c r="F127" s="30" t="n">
        <x:v>45248</x:v>
      </x:c>
      <x:c r="G127" s="30"/>
      <x:c r="H127" t="str">
        <x:v>Active</x:v>
      </x:c>
      <x:c r="I127" t="str">
        <x:v>Permanent</x:v>
      </x:c>
      <x:c r="J127" t="str"/>
      <x:c r="K127" t="str">
        <x:v>Bali</x:v>
      </x:c>
      <x:c r="L127" t="str">
        <x:v>Male</x:v>
      </x:c>
      <x:c r="M127" s="32" t="n">
        <x:f>ROUND((IF(G127="",DATE(2025,12,31),G127)-F127)/30.4375,0)</x:f>
        <x:v>25</x:v>
      </x:c>
    </x:row>
    <x:row r="128">
      <x:c r="A128" t="str">
        <x:v>EMP-0127</x:v>
      </x:c>
      <x:c r="B128" t="str">
        <x:v>Laras Kusuma</x:v>
      </x:c>
      <x:c r="C128" t="str">
        <x:v>IT</x:v>
      </x:c>
      <x:c r="D128" t="str">
        <x:v>Data Analyst</x:v>
      </x:c>
      <x:c r="E128" t="str">
        <x:v>Staff</x:v>
      </x:c>
      <x:c r="F128" s="30" t="n">
        <x:v>44203</x:v>
      </x:c>
      <x:c r="G128" s="30"/>
      <x:c r="H128" t="str">
        <x:v>Active</x:v>
      </x:c>
      <x:c r="I128" t="str">
        <x:v>Permanent</x:v>
      </x:c>
      <x:c r="J128" t="str"/>
      <x:c r="K128" t="str">
        <x:v>Jakarta</x:v>
      </x:c>
      <x:c r="L128" t="str">
        <x:v>Male</x:v>
      </x:c>
      <x:c r="M128" s="32" t="n">
        <x:f>ROUND((IF(G128="",DATE(2025,12,31),G128)-F128)/30.4375,0)</x:f>
        <x:v>60</x:v>
      </x:c>
    </x:row>
    <x:row r="129">
      <x:c r="A129" t="str">
        <x:v>EMP-0128</x:v>
      </x:c>
      <x:c r="B129" t="str">
        <x:v>Yuni Kusuma</x:v>
      </x:c>
      <x:c r="C129" t="str">
        <x:v>HR</x:v>
      </x:c>
      <x:c r="D129" t="str">
        <x:v>HR Generalist</x:v>
      </x:c>
      <x:c r="E129" t="str">
        <x:v>Manager</x:v>
      </x:c>
      <x:c r="F129" s="30" t="n">
        <x:v>44338</x:v>
      </x:c>
      <x:c r="G129" s="30" t="n">
        <x:v>45899</x:v>
      </x:c>
      <x:c r="H129" t="str">
        <x:v>Exited</x:v>
      </x:c>
      <x:c r="I129" t="str">
        <x:v>Permanent</x:v>
      </x:c>
      <x:c r="J129" t="str">
        <x:v>Career Growth</x:v>
      </x:c>
      <x:c r="K129" t="str">
        <x:v>Bandung</x:v>
      </x:c>
      <x:c r="L129" t="str">
        <x:v>Female</x:v>
      </x:c>
      <x:c r="M129" s="32" t="n">
        <x:f>ROUND((IF(G129="",DATE(2025,12,31),G129)-F129)/30.4375,0)</x:f>
        <x:v>51</x:v>
      </x:c>
    </x:row>
    <x:row r="130">
      <x:c r="A130" t="str">
        <x:v>EMP-0129</x:v>
      </x:c>
      <x:c r="B130" t="str">
        <x:v>Citra Rahman</x:v>
      </x:c>
      <x:c r="C130" t="str">
        <x:v>IT</x:v>
      </x:c>
      <x:c r="D130" t="str">
        <x:v>Data Analyst</x:v>
      </x:c>
      <x:c r="E130" t="str">
        <x:v>Staff</x:v>
      </x:c>
      <x:c r="F130" s="30" t="n">
        <x:v>44980</x:v>
      </x:c>
      <x:c r="G130" s="30"/>
      <x:c r="H130" t="str">
        <x:v>Active</x:v>
      </x:c>
      <x:c r="I130" t="str">
        <x:v>Contract</x:v>
      </x:c>
      <x:c r="J130" t="str"/>
      <x:c r="K130" t="str">
        <x:v>Remote</x:v>
      </x:c>
      <x:c r="L130" t="str">
        <x:v>Male</x:v>
      </x:c>
      <x:c r="M130" s="32" t="n">
        <x:f>ROUND((IF(G130="",DATE(2025,12,31),G130)-F130)/30.4375,0)</x:f>
        <x:v>34</x:v>
      </x:c>
    </x:row>
    <x:row r="131">
      <x:c r="A131" t="str">
        <x:v>EMP-0130</x:v>
      </x:c>
      <x:c r="B131" t="str">
        <x:v>Eka Kusuma</x:v>
      </x:c>
      <x:c r="C131" t="str">
        <x:v>Operations</x:v>
      </x:c>
      <x:c r="D131" t="str">
        <x:v>Office Admin</x:v>
      </x:c>
      <x:c r="E131" t="str">
        <x:v>Senior</x:v>
      </x:c>
      <x:c r="F131" s="30" t="n">
        <x:v>44909</x:v>
      </x:c>
      <x:c r="G131" s="30"/>
      <x:c r="H131" t="str">
        <x:v>Active</x:v>
      </x:c>
      <x:c r="I131" t="str">
        <x:v>Internship</x:v>
      </x:c>
      <x:c r="J131" t="str"/>
      <x:c r="K131" t="str">
        <x:v>Remote</x:v>
      </x:c>
      <x:c r="L131" t="str">
        <x:v>Not Specified</x:v>
      </x:c>
      <x:c r="M131" s="32" t="n">
        <x:f>ROUND((IF(G131="",DATE(2025,12,31),G131)-F131)/30.4375,0)</x:f>
        <x:v>37</x:v>
      </x:c>
    </x:row>
    <x:row r="132">
      <x:c r="A132" t="str">
        <x:v>EMP-0131</x:v>
      </x:c>
      <x:c r="B132" t="str">
        <x:v>Mila Wijaya</x:v>
      </x:c>
      <x:c r="C132" t="str">
        <x:v>Operations</x:v>
      </x:c>
      <x:c r="D132" t="str">
        <x:v>Operations Staff</x:v>
      </x:c>
      <x:c r="E132" t="str">
        <x:v>Senior</x:v>
      </x:c>
      <x:c r="F132" s="30" t="n">
        <x:v>44808</x:v>
      </x:c>
      <x:c r="G132" s="30"/>
      <x:c r="H132" t="str">
        <x:v>Active</x:v>
      </x:c>
      <x:c r="I132" t="str">
        <x:v>Permanent</x:v>
      </x:c>
      <x:c r="J132" t="str"/>
      <x:c r="K132" t="str">
        <x:v>Remote</x:v>
      </x:c>
      <x:c r="L132" t="str">
        <x:v>Not Specified</x:v>
      </x:c>
      <x:c r="M132" s="32" t="n">
        <x:f>ROUND((IF(G132="",DATE(2025,12,31),G132)-F132)/30.4375,0)</x:f>
        <x:v>40</x:v>
      </x:c>
    </x:row>
    <x:row r="133">
      <x:c r="A133" t="str">
        <x:v>EMP-0132</x:v>
      </x:c>
      <x:c r="B133" t="str">
        <x:v>Alya Wijaya</x:v>
      </x:c>
      <x:c r="C133" t="str">
        <x:v>Creative</x:v>
      </x:c>
      <x:c r="D133" t="str">
        <x:v>Art Director</x:v>
      </x:c>
      <x:c r="E133" t="str">
        <x:v>Staff</x:v>
      </x:c>
      <x:c r="F133" s="30" t="n">
        <x:v>44583</x:v>
      </x:c>
      <x:c r="G133" s="30" t="n">
        <x:v>45715</x:v>
      </x:c>
      <x:c r="H133" t="str">
        <x:v>Exited</x:v>
      </x:c>
      <x:c r="I133" t="str">
        <x:v>Contract</x:v>
      </x:c>
      <x:c r="J133" t="str">
        <x:v>Career Growth</x:v>
      </x:c>
      <x:c r="K133" t="str">
        <x:v>Remote</x:v>
      </x:c>
      <x:c r="L133" t="str">
        <x:v>Not Specified</x:v>
      </x:c>
      <x:c r="M133" s="32" t="n">
        <x:f>ROUND((IF(G133="",DATE(2025,12,31),G133)-F133)/30.4375,0)</x:f>
        <x:v>37</x:v>
      </x:c>
    </x:row>
    <x:row r="134">
      <x:c r="A134" t="str">
        <x:v>EMP-0133</x:v>
      </x:c>
      <x:c r="B134" t="str">
        <x:v>Bagus Sari</x:v>
      </x:c>
      <x:c r="C134" t="str">
        <x:v>Creative</x:v>
      </x:c>
      <x:c r="D134" t="str">
        <x:v>Graphic Designer</x:v>
      </x:c>
      <x:c r="E134" t="str">
        <x:v>Senior</x:v>
      </x:c>
      <x:c r="F134" s="30" t="n">
        <x:v>45111</x:v>
      </x:c>
      <x:c r="G134" s="30"/>
      <x:c r="H134" t="str">
        <x:v>Active</x:v>
      </x:c>
      <x:c r="I134" t="str">
        <x:v>Permanent</x:v>
      </x:c>
      <x:c r="J134" t="str"/>
      <x:c r="K134" t="str">
        <x:v>Jakarta</x:v>
      </x:c>
      <x:c r="L134" t="str">
        <x:v>Female</x:v>
      </x:c>
      <x:c r="M134" s="32" t="n">
        <x:f>ROUND((IF(G134="",DATE(2025,12,31),G134)-F134)/30.4375,0)</x:f>
        <x:v>30</x:v>
      </x:c>
    </x:row>
    <x:row r="135">
      <x:c r="A135" t="str">
        <x:v>EMP-0134</x:v>
      </x:c>
      <x:c r="B135" t="str">
        <x:v>Tara Putra</x:v>
      </x:c>
      <x:c r="C135" t="str">
        <x:v>Account Management</x:v>
      </x:c>
      <x:c r="D135" t="str">
        <x:v>Account Manager</x:v>
      </x:c>
      <x:c r="E135" t="str">
        <x:v>Senior</x:v>
      </x:c>
      <x:c r="F135" s="30" t="n">
        <x:v>45786</x:v>
      </x:c>
      <x:c r="G135" s="30"/>
      <x:c r="H135" t="str">
        <x:v>Active</x:v>
      </x:c>
      <x:c r="I135" t="str">
        <x:v>Permanent</x:v>
      </x:c>
      <x:c r="J135" t="str"/>
      <x:c r="K135" t="str">
        <x:v>Surabaya</x:v>
      </x:c>
      <x:c r="L135" t="str">
        <x:v>Female</x:v>
      </x:c>
      <x:c r="M135" s="32" t="n">
        <x:f>ROUND((IF(G135="",DATE(2025,12,31),G135)-F135)/30.4375,0)</x:f>
        <x:v>8</x:v>
      </x:c>
    </x:row>
    <x:row r="136">
      <x:c r="A136" t="str">
        <x:v>EMP-0135</x:v>
      </x:c>
      <x:c r="B136" t="str">
        <x:v>Joko Nugroho</x:v>
      </x:c>
      <x:c r="C136" t="str">
        <x:v>Account Management</x:v>
      </x:c>
      <x:c r="D136" t="str">
        <x:v>Client Service Officer</x:v>
      </x:c>
      <x:c r="E136" t="str">
        <x:v>Staff</x:v>
      </x:c>
      <x:c r="F136" s="30" t="n">
        <x:v>45991</x:v>
      </x:c>
      <x:c r="G136" s="30"/>
      <x:c r="H136" t="str">
        <x:v>Active</x:v>
      </x:c>
      <x:c r="I136" t="str">
        <x:v>Permanent</x:v>
      </x:c>
      <x:c r="J136" t="str"/>
      <x:c r="K136" t="str">
        <x:v>Bandung</x:v>
      </x:c>
      <x:c r="L136" t="str">
        <x:v>Male</x:v>
      </x:c>
      <x:c r="M136" s="32" t="n">
        <x:f>ROUND((IF(G136="",DATE(2025,12,31),G136)-F136)/30.4375,0)</x:f>
        <x:v>1</x:v>
      </x:c>
    </x:row>
    <x:row r="137">
      <x:c r="A137" t="str">
        <x:v>EMP-0136</x:v>
      </x:c>
      <x:c r="B137" t="str">
        <x:v>Zaki Sari</x:v>
      </x:c>
      <x:c r="C137" t="str">
        <x:v>HR</x:v>
      </x:c>
      <x:c r="D137" t="str">
        <x:v>Recruiter</x:v>
      </x:c>
      <x:c r="E137" t="str">
        <x:v>Senior</x:v>
      </x:c>
      <x:c r="F137" s="30" t="n">
        <x:v>45071</x:v>
      </x:c>
      <x:c r="G137" s="30"/>
      <x:c r="H137" t="str">
        <x:v>Active</x:v>
      </x:c>
      <x:c r="I137" t="str">
        <x:v>Permanent</x:v>
      </x:c>
      <x:c r="J137" t="str"/>
      <x:c r="K137" t="str">
        <x:v>Surabaya</x:v>
      </x:c>
      <x:c r="L137" t="str">
        <x:v>Not Specified</x:v>
      </x:c>
      <x:c r="M137" s="32" t="n">
        <x:f>ROUND((IF(G137="",DATE(2025,12,31),G137)-F137)/30.4375,0)</x:f>
        <x:v>31</x:v>
      </x:c>
    </x:row>
    <x:row r="138">
      <x:c r="A138" t="str">
        <x:v>EMP-0137</x:v>
      </x:c>
      <x:c r="B138" t="str">
        <x:v>Hana Wijaya</x:v>
      </x:c>
      <x:c r="C138" t="str">
        <x:v>Sales</x:v>
      </x:c>
      <x:c r="D138" t="str">
        <x:v>Sales Admin</x:v>
      </x:c>
      <x:c r="E138" t="str">
        <x:v>Senior</x:v>
      </x:c>
      <x:c r="F138" s="30" t="n">
        <x:v>45033</x:v>
      </x:c>
      <x:c r="G138" s="30"/>
      <x:c r="H138" t="str">
        <x:v>Active</x:v>
      </x:c>
      <x:c r="I138" t="str">
        <x:v>Permanent</x:v>
      </x:c>
      <x:c r="J138" t="str"/>
      <x:c r="K138" t="str">
        <x:v>Bali</x:v>
      </x:c>
      <x:c r="L138" t="str">
        <x:v>Male</x:v>
      </x:c>
      <x:c r="M138" s="32" t="n">
        <x:f>ROUND((IF(G138="",DATE(2025,12,31),G138)-F138)/30.4375,0)</x:f>
        <x:v>32</x:v>
      </x:c>
    </x:row>
    <x:row r="139">
      <x:c r="A139" t="str">
        <x:v>EMP-0138</x:v>
      </x:c>
      <x:c r="B139" t="str">
        <x:v>Eka Sari</x:v>
      </x:c>
      <x:c r="C139" t="str">
        <x:v>Creative</x:v>
      </x:c>
      <x:c r="D139" t="str">
        <x:v>Copywriter</x:v>
      </x:c>
      <x:c r="E139" t="str">
        <x:v>Senior</x:v>
      </x:c>
      <x:c r="F139" s="30" t="n">
        <x:v>44315</x:v>
      </x:c>
      <x:c r="G139" s="30"/>
      <x:c r="H139" t="str">
        <x:v>Active</x:v>
      </x:c>
      <x:c r="I139" t="str">
        <x:v>Internship</x:v>
      </x:c>
      <x:c r="J139" t="str"/>
      <x:c r="K139" t="str">
        <x:v>Bali</x:v>
      </x:c>
      <x:c r="L139" t="str">
        <x:v>Not Specified</x:v>
      </x:c>
      <x:c r="M139" s="32" t="n">
        <x:f>ROUND((IF(G139="",DATE(2025,12,31),G139)-F139)/30.4375,0)</x:f>
        <x:v>56</x:v>
      </x:c>
    </x:row>
    <x:row r="140">
      <x:c r="A140" t="str">
        <x:v>EMP-0139</x:v>
      </x:c>
      <x:c r="B140" t="str">
        <x:v>Indra Sari</x:v>
      </x:c>
      <x:c r="C140" t="str">
        <x:v>Creative</x:v>
      </x:c>
      <x:c r="D140" t="str">
        <x:v>Copywriter</x:v>
      </x:c>
      <x:c r="E140" t="str">
        <x:v>Staff</x:v>
      </x:c>
      <x:c r="F140" s="30" t="n">
        <x:v>44358</x:v>
      </x:c>
      <x:c r="G140" s="30" t="n">
        <x:v>45847</x:v>
      </x:c>
      <x:c r="H140" t="str">
        <x:v>Exited</x:v>
      </x:c>
      <x:c r="I140" t="str">
        <x:v>Permanent</x:v>
      </x:c>
      <x:c r="J140" t="str">
        <x:v>Career Growth</x:v>
      </x:c>
      <x:c r="K140" t="str">
        <x:v>Bandung</x:v>
      </x:c>
      <x:c r="L140" t="str">
        <x:v>Female</x:v>
      </x:c>
      <x:c r="M140" s="32" t="n">
        <x:f>ROUND((IF(G140="",DATE(2025,12,31),G140)-F140)/30.4375,0)</x:f>
        <x:v>49</x:v>
      </x:c>
    </x:row>
    <x:row r="141">
      <x:c r="A141" t="str">
        <x:v>EMP-0140</x:v>
      </x:c>
      <x:c r="B141" t="str">
        <x:v>Putri Wijaya</x:v>
      </x:c>
      <x:c r="C141" t="str">
        <x:v>IT</x:v>
      </x:c>
      <x:c r="D141" t="str">
        <x:v>Frontend Developer</x:v>
      </x:c>
      <x:c r="E141" t="str">
        <x:v>Supervisor</x:v>
      </x:c>
      <x:c r="F141" s="30" t="n">
        <x:v>44582</x:v>
      </x:c>
      <x:c r="G141" s="30"/>
      <x:c r="H141" t="str">
        <x:v>Active</x:v>
      </x:c>
      <x:c r="I141" t="str">
        <x:v>Permanent</x:v>
      </x:c>
      <x:c r="J141" t="str"/>
      <x:c r="K141" t="str">
        <x:v>Bali</x:v>
      </x:c>
      <x:c r="L141" t="str">
        <x:v>Female</x:v>
      </x:c>
      <x:c r="M141" s="32" t="n">
        <x:f>ROUND((IF(G141="",DATE(2025,12,31),G141)-F141)/30.4375,0)</x:f>
        <x:v>47</x:v>
      </x:c>
    </x:row>
    <x:row r="142">
      <x:c r="A142" t="str">
        <x:v>EMP-0141</x:v>
      </x:c>
      <x:c r="B142" t="str">
        <x:v>Putri Wijaya</x:v>
      </x:c>
      <x:c r="C142" t="str">
        <x:v>Sales</x:v>
      </x:c>
      <x:c r="D142" t="str">
        <x:v>Sales Admin</x:v>
      </x:c>
      <x:c r="E142" t="str">
        <x:v>Staff</x:v>
      </x:c>
      <x:c r="F142" s="30" t="n">
        <x:v>44228</x:v>
      </x:c>
      <x:c r="G142" s="30"/>
      <x:c r="H142" t="str">
        <x:v>Active</x:v>
      </x:c>
      <x:c r="I142" t="str">
        <x:v>Permanent</x:v>
      </x:c>
      <x:c r="J142" t="str"/>
      <x:c r="K142" t="str">
        <x:v>Jakarta</x:v>
      </x:c>
      <x:c r="L142" t="str">
        <x:v>Not Specified</x:v>
      </x:c>
      <x:c r="M142" s="32" t="n">
        <x:f>ROUND((IF(G142="",DATE(2025,12,31),G142)-F142)/30.4375,0)</x:f>
        <x:v>59</x:v>
      </x:c>
    </x:row>
    <x:row r="143">
      <x:c r="A143" t="str">
        <x:v>EMP-0142</x:v>
      </x:c>
      <x:c r="B143" t="str">
        <x:v>Sinta Rahman</x:v>
      </x:c>
      <x:c r="C143" t="str">
        <x:v>IT</x:v>
      </x:c>
      <x:c r="D143" t="str">
        <x:v>Backend Developer</x:v>
      </x:c>
      <x:c r="E143" t="str">
        <x:v>Staff</x:v>
      </x:c>
      <x:c r="F143" s="30" t="n">
        <x:v>44687</x:v>
      </x:c>
      <x:c r="G143" s="30"/>
      <x:c r="H143" t="str">
        <x:v>Active</x:v>
      </x:c>
      <x:c r="I143" t="str">
        <x:v>Permanent</x:v>
      </x:c>
      <x:c r="J143" t="str"/>
      <x:c r="K143" t="str">
        <x:v>Remote</x:v>
      </x:c>
      <x:c r="L143" t="str">
        <x:v>Male</x:v>
      </x:c>
      <x:c r="M143" s="32" t="n">
        <x:f>ROUND((IF(G143="",DATE(2025,12,31),G143)-F143)/30.4375,0)</x:f>
        <x:v>44</x:v>
      </x:c>
    </x:row>
    <x:row r="144">
      <x:c r="A144" t="str">
        <x:v>EMP-0143</x:v>
      </x:c>
      <x:c r="B144" t="str">
        <x:v>Gita Putra</x:v>
      </x:c>
      <x:c r="C144" t="str">
        <x:v>Creative</x:v>
      </x:c>
      <x:c r="D144" t="str">
        <x:v>Art Director</x:v>
      </x:c>
      <x:c r="E144" t="str">
        <x:v>Staff</x:v>
      </x:c>
      <x:c r="F144" s="30" t="n">
        <x:v>45215</x:v>
      </x:c>
      <x:c r="G144" s="30"/>
      <x:c r="H144" t="str">
        <x:v>Active</x:v>
      </x:c>
      <x:c r="I144" t="str">
        <x:v>Contract</x:v>
      </x:c>
      <x:c r="J144" t="str"/>
      <x:c r="K144" t="str">
        <x:v>Remote</x:v>
      </x:c>
      <x:c r="L144" t="str">
        <x:v>Male</x:v>
      </x:c>
      <x:c r="M144" s="32" t="n">
        <x:f>ROUND((IF(G144="",DATE(2025,12,31),G144)-F144)/30.4375,0)</x:f>
        <x:v>27</x:v>
      </x:c>
    </x:row>
    <x:row r="145">
      <x:c r="A145" t="str">
        <x:v>EMP-0144</x:v>
      </x:c>
      <x:c r="B145" t="str">
        <x:v>Tara Kusuma</x:v>
      </x:c>
      <x:c r="C145" t="str">
        <x:v>Creative</x:v>
      </x:c>
      <x:c r="D145" t="str">
        <x:v>Graphic Designer</x:v>
      </x:c>
      <x:c r="E145" t="str">
        <x:v>Senior</x:v>
      </x:c>
      <x:c r="F145" s="30" t="n">
        <x:v>44650</x:v>
      </x:c>
      <x:c r="G145" s="30"/>
      <x:c r="H145" t="str">
        <x:v>Active</x:v>
      </x:c>
      <x:c r="I145" t="str">
        <x:v>Permanent</x:v>
      </x:c>
      <x:c r="J145" t="str"/>
      <x:c r="K145" t="str">
        <x:v>Bali</x:v>
      </x:c>
      <x:c r="L145" t="str">
        <x:v>Not Specified</x:v>
      </x:c>
      <x:c r="M145" s="32" t="n">
        <x:f>ROUND((IF(G145="",DATE(2025,12,31),G145)-F145)/30.4375,0)</x:f>
        <x:v>45</x:v>
      </x:c>
    </x:row>
    <x:row r="146">
      <x:c r="A146" t="str">
        <x:v>EMP-0145</x:v>
      </x:c>
      <x:c r="B146" t="str">
        <x:v>Yuni Rahman</x:v>
      </x:c>
      <x:c r="C146" t="str">
        <x:v>Account Management</x:v>
      </x:c>
      <x:c r="D146" t="str">
        <x:v>Account Manager</x:v>
      </x:c>
      <x:c r="E146" t="str">
        <x:v>Staff</x:v>
      </x:c>
      <x:c r="F146" s="30" t="n">
        <x:v>44668</x:v>
      </x:c>
      <x:c r="G146" s="30"/>
      <x:c r="H146" t="str">
        <x:v>Active</x:v>
      </x:c>
      <x:c r="I146" t="str">
        <x:v>Contract</x:v>
      </x:c>
      <x:c r="J146" t="str"/>
      <x:c r="K146" t="str">
        <x:v>Remote</x:v>
      </x:c>
      <x:c r="L146" t="str">
        <x:v>Not Specified</x:v>
      </x:c>
      <x:c r="M146" s="32" t="n">
        <x:f>ROUND((IF(G146="",DATE(2025,12,31),G146)-F146)/30.4375,0)</x:f>
        <x:v>44</x:v>
      </x:c>
    </x:row>
    <x:row r="147">
      <x:c r="A147" t="str">
        <x:v>EMP-0146</x:v>
      </x:c>
      <x:c r="B147" t="str">
        <x:v>Eka Kusuma</x:v>
      </x:c>
      <x:c r="C147" t="str">
        <x:v>Creative</x:v>
      </x:c>
      <x:c r="D147" t="str">
        <x:v>Video Editor</x:v>
      </x:c>
      <x:c r="E147" t="str">
        <x:v>Manager</x:v>
      </x:c>
      <x:c r="F147" s="30" t="n">
        <x:v>45511</x:v>
      </x:c>
      <x:c r="G147" s="30"/>
      <x:c r="H147" t="str">
        <x:v>Active</x:v>
      </x:c>
      <x:c r="I147" t="str">
        <x:v>Permanent</x:v>
      </x:c>
      <x:c r="J147" t="str"/>
      <x:c r="K147" t="str">
        <x:v>Surabaya</x:v>
      </x:c>
      <x:c r="L147" t="str">
        <x:v>Female</x:v>
      </x:c>
      <x:c r="M147" s="32" t="n">
        <x:f>ROUND((IF(G147="",DATE(2025,12,31),G147)-F147)/30.4375,0)</x:f>
        <x:v>17</x:v>
      </x:c>
    </x:row>
    <x:row r="148">
      <x:c r="A148" t="str">
        <x:v>EMP-0147</x:v>
      </x:c>
      <x:c r="B148" t="str">
        <x:v>Bagus Pratama</x:v>
      </x:c>
      <x:c r="C148" t="str">
        <x:v>Account Management</x:v>
      </x:c>
      <x:c r="D148" t="str">
        <x:v>Account Manager</x:v>
      </x:c>
      <x:c r="E148" t="str">
        <x:v>Supervisor</x:v>
      </x:c>
      <x:c r="F148" s="30" t="n">
        <x:v>45307</x:v>
      </x:c>
      <x:c r="G148" s="30" t="n">
        <x:v>45688</x:v>
      </x:c>
      <x:c r="H148" t="str">
        <x:v>Exited</x:v>
      </x:c>
      <x:c r="I148" t="str">
        <x:v>Permanent</x:v>
      </x:c>
      <x:c r="J148" t="str">
        <x:v>Personal Reason</x:v>
      </x:c>
      <x:c r="K148" t="str">
        <x:v>Jakarta</x:v>
      </x:c>
      <x:c r="L148" t="str">
        <x:v>Not Specified</x:v>
      </x:c>
      <x:c r="M148" s="32" t="n">
        <x:f>ROUND((IF(G148="",DATE(2025,12,31),G148)-F148)/30.4375,0)</x:f>
        <x:v>13</x:v>
      </x:c>
    </x:row>
    <x:row r="149">
      <x:c r="A149" t="str">
        <x:v>EMP-0148</x:v>
      </x:c>
      <x:c r="B149" t="str">
        <x:v>Wira Rahman</x:v>
      </x:c>
      <x:c r="C149" t="str">
        <x:v>Account Management</x:v>
      </x:c>
      <x:c r="D149" t="str">
        <x:v>Account Manager</x:v>
      </x:c>
      <x:c r="E149" t="str">
        <x:v>Staff</x:v>
      </x:c>
      <x:c r="F149" s="30" t="n">
        <x:v>44506</x:v>
      </x:c>
      <x:c r="G149" s="30"/>
      <x:c r="H149" t="str">
        <x:v>Active</x:v>
      </x:c>
      <x:c r="I149" t="str">
        <x:v>Permanent</x:v>
      </x:c>
      <x:c r="J149" t="str"/>
      <x:c r="K149" t="str">
        <x:v>Surabaya</x:v>
      </x:c>
      <x:c r="L149" t="str">
        <x:v>Female</x:v>
      </x:c>
      <x:c r="M149" s="32" t="n">
        <x:f>ROUND((IF(G149="",DATE(2025,12,31),G149)-F149)/30.4375,0)</x:f>
        <x:v>50</x:v>
      </x:c>
    </x:row>
    <x:row r="150">
      <x:c r="A150" t="str">
        <x:v>EMP-0149</x:v>
      </x:c>
      <x:c r="B150" t="str">
        <x:v>Rafi Kusuma</x:v>
      </x:c>
      <x:c r="C150" t="str">
        <x:v>IT</x:v>
      </x:c>
      <x:c r="D150" t="str">
        <x:v>Data Analyst</x:v>
      </x:c>
      <x:c r="E150" t="str">
        <x:v>Senior</x:v>
      </x:c>
      <x:c r="F150" s="30" t="n">
        <x:v>44229</x:v>
      </x:c>
      <x:c r="G150" s="30"/>
      <x:c r="H150" t="str">
        <x:v>Active</x:v>
      </x:c>
      <x:c r="I150" t="str">
        <x:v>Permanent</x:v>
      </x:c>
      <x:c r="J150" t="str"/>
      <x:c r="K150" t="str">
        <x:v>Jakarta</x:v>
      </x:c>
      <x:c r="L150" t="str">
        <x:v>Female</x:v>
      </x:c>
      <x:c r="M150" s="32" t="n">
        <x:f>ROUND((IF(G150="",DATE(2025,12,31),G150)-F150)/30.4375,0)</x:f>
        <x:v>59</x:v>
      </x:c>
    </x:row>
    <x:row r="151">
      <x:c r="A151" t="str">
        <x:v>EMP-0150</x:v>
      </x:c>
      <x:c r="B151" t="str">
        <x:v>Dimas Permana</x:v>
      </x:c>
      <x:c r="C151" t="str">
        <x:v>Creative</x:v>
      </x:c>
      <x:c r="D151" t="str">
        <x:v>Art Director</x:v>
      </x:c>
      <x:c r="E151" t="str">
        <x:v>Staff</x:v>
      </x:c>
      <x:c r="F151" s="30" t="n">
        <x:v>45862</x:v>
      </x:c>
      <x:c r="G151" s="30"/>
      <x:c r="H151" t="str">
        <x:v>Active</x:v>
      </x:c>
      <x:c r="I151" t="str">
        <x:v>Permanent</x:v>
      </x:c>
      <x:c r="J151" t="str"/>
      <x:c r="K151" t="str">
        <x:v>Bandung</x:v>
      </x:c>
      <x:c r="L151" t="str">
        <x:v>Female</x:v>
      </x:c>
      <x:c r="M151" s="32" t="n">
        <x:f>ROUND((IF(G151="",DATE(2025,12,31),G151)-F151)/30.4375,0)</x:f>
        <x:v>5</x:v>
      </x:c>
    </x:row>
    <x:row r="152">
      <x:c r="A152" t="str">
        <x:v>EMP-0151</x:v>
      </x:c>
      <x:c r="B152" t="str">
        <x:v>Laras Sari</x:v>
      </x:c>
      <x:c r="C152" t="str">
        <x:v>Finance</x:v>
      </x:c>
      <x:c r="D152" t="str">
        <x:v>Accounting Staff</x:v>
      </x:c>
      <x:c r="E152" t="str">
        <x:v>Senior</x:v>
      </x:c>
      <x:c r="F152" s="30" t="n">
        <x:v>44713</x:v>
      </x:c>
      <x:c r="G152" s="30"/>
      <x:c r="H152" t="str">
        <x:v>Active</x:v>
      </x:c>
      <x:c r="I152" t="str">
        <x:v>Permanent</x:v>
      </x:c>
      <x:c r="J152" t="str"/>
      <x:c r="K152" t="str">
        <x:v>Remote</x:v>
      </x:c>
      <x:c r="L152" t="str">
        <x:v>Female</x:v>
      </x:c>
      <x:c r="M152" s="32" t="n">
        <x:f>ROUND((IF(G152="",DATE(2025,12,31),G152)-F152)/30.4375,0)</x:f>
        <x:v>43</x:v>
      </x:c>
    </x:row>
    <x:row r="153">
      <x:c r="A153" t="str">
        <x:v>EMP-0152</x:v>
      </x:c>
      <x:c r="B153" t="str">
        <x:v>Yuni Pratama</x:v>
      </x:c>
      <x:c r="C153" t="str">
        <x:v>Account Management</x:v>
      </x:c>
      <x:c r="D153" t="str">
        <x:v>Account Manager</x:v>
      </x:c>
      <x:c r="E153" t="str">
        <x:v>Manager</x:v>
      </x:c>
      <x:c r="F153" s="30" t="n">
        <x:v>44659</x:v>
      </x:c>
      <x:c r="G153" s="30"/>
      <x:c r="H153" t="str">
        <x:v>Active</x:v>
      </x:c>
      <x:c r="I153" t="str">
        <x:v>Contract</x:v>
      </x:c>
      <x:c r="J153" t="str"/>
      <x:c r="K153" t="str">
        <x:v>Jakarta</x:v>
      </x:c>
      <x:c r="L153" t="str">
        <x:v>Not Specified</x:v>
      </x:c>
      <x:c r="M153" s="32" t="n">
        <x:f>ROUND((IF(G153="",DATE(2025,12,31),G153)-F153)/30.4375,0)</x:f>
        <x:v>45</x:v>
      </x:c>
    </x:row>
    <x:row r="154">
      <x:c r="A154" t="str">
        <x:v>EMP-0153</x:v>
      </x:c>
      <x:c r="B154" t="str">
        <x:v>Putri Sari</x:v>
      </x:c>
      <x:c r="C154" t="str">
        <x:v>Finance</x:v>
      </x:c>
      <x:c r="D154" t="str">
        <x:v>Tax Officer</x:v>
      </x:c>
      <x:c r="E154" t="str">
        <x:v>Staff</x:v>
      </x:c>
      <x:c r="F154" s="30" t="n">
        <x:v>45171</x:v>
      </x:c>
      <x:c r="G154" s="30"/>
      <x:c r="H154" t="str">
        <x:v>Active</x:v>
      </x:c>
      <x:c r="I154" t="str">
        <x:v>Permanent</x:v>
      </x:c>
      <x:c r="J154" t="str"/>
      <x:c r="K154" t="str">
        <x:v>Bandung</x:v>
      </x:c>
      <x:c r="L154" t="str">
        <x:v>Female</x:v>
      </x:c>
      <x:c r="M154" s="32" t="n">
        <x:f>ROUND((IF(G154="",DATE(2025,12,31),G154)-F154)/30.4375,0)</x:f>
        <x:v>28</x:v>
      </x:c>
    </x:row>
    <x:row r="155">
      <x:c r="A155" t="str">
        <x:v>EMP-0154</x:v>
      </x:c>
      <x:c r="B155" t="str">
        <x:v>Indra Pratama</x:v>
      </x:c>
      <x:c r="C155" t="str">
        <x:v>IT</x:v>
      </x:c>
      <x:c r="D155" t="str">
        <x:v>IT Support</x:v>
      </x:c>
      <x:c r="E155" t="str">
        <x:v>Senior</x:v>
      </x:c>
      <x:c r="F155" s="30" t="n">
        <x:v>45954</x:v>
      </x:c>
      <x:c r="G155" s="30" t="n">
        <x:v>46022</x:v>
      </x:c>
      <x:c r="H155" t="str">
        <x:v>Exited</x:v>
      </x:c>
      <x:c r="I155" t="str">
        <x:v>Permanent</x:v>
      </x:c>
      <x:c r="J155" t="str">
        <x:v>Compensation</x:v>
      </x:c>
      <x:c r="K155" t="str">
        <x:v>Bali</x:v>
      </x:c>
      <x:c r="L155" t="str">
        <x:v>Male</x:v>
      </x:c>
      <x:c r="M155" s="32" t="n">
        <x:f>ROUND((IF(G155="",DATE(2025,12,31),G155)-F155)/30.4375,0)</x:f>
        <x:v>2</x:v>
      </x:c>
    </x:row>
    <x:row r="156">
      <x:c r="A156" t="str">
        <x:v>EMP-0155</x:v>
      </x:c>
      <x:c r="B156" t="str">
        <x:v>Gita Utami</x:v>
      </x:c>
      <x:c r="C156" t="str">
        <x:v>Operations</x:v>
      </x:c>
      <x:c r="D156" t="str">
        <x:v>Procurement Officer</x:v>
      </x:c>
      <x:c r="E156" t="str">
        <x:v>Supervisor</x:v>
      </x:c>
      <x:c r="F156" s="30" t="n">
        <x:v>45351</x:v>
      </x:c>
      <x:c r="G156" s="30"/>
      <x:c r="H156" t="str">
        <x:v>Active</x:v>
      </x:c>
      <x:c r="I156" t="str">
        <x:v>Permanent</x:v>
      </x:c>
      <x:c r="J156" t="str"/>
      <x:c r="K156" t="str">
        <x:v>Surabaya</x:v>
      </x:c>
      <x:c r="L156" t="str">
        <x:v>Female</x:v>
      </x:c>
      <x:c r="M156" s="32" t="n">
        <x:f>ROUND((IF(G156="",DATE(2025,12,31),G156)-F156)/30.4375,0)</x:f>
        <x:v>22</x:v>
      </x:c>
    </x:row>
    <x:row r="157">
      <x:c r="A157" t="str">
        <x:v>EMP-0156</x:v>
      </x:c>
      <x:c r="B157" t="str">
        <x:v>Sinta Putra</x:v>
      </x:c>
      <x:c r="C157" t="str">
        <x:v>Finance</x:v>
      </x:c>
      <x:c r="D157" t="str">
        <x:v>Tax Officer</x:v>
      </x:c>
      <x:c r="E157" t="str">
        <x:v>Supervisor</x:v>
      </x:c>
      <x:c r="F157" s="30" t="n">
        <x:v>44809</x:v>
      </x:c>
      <x:c r="G157" s="30"/>
      <x:c r="H157" t="str">
        <x:v>Active</x:v>
      </x:c>
      <x:c r="I157" t="str">
        <x:v>Permanent</x:v>
      </x:c>
      <x:c r="J157" t="str"/>
      <x:c r="K157" t="str">
        <x:v>Remote</x:v>
      </x:c>
      <x:c r="L157" t="str">
        <x:v>Not Specified</x:v>
      </x:c>
      <x:c r="M157" s="32" t="n">
        <x:f>ROUND((IF(G157="",DATE(2025,12,31),G157)-F157)/30.4375,0)</x:f>
        <x:v>40</x:v>
      </x:c>
    </x:row>
    <x:row r="158">
      <x:c r="A158" t="str">
        <x:v>EMP-0157</x:v>
      </x:c>
      <x:c r="B158" t="str">
        <x:v>Dimas Sari</x:v>
      </x:c>
      <x:c r="C158" t="str">
        <x:v>Creative</x:v>
      </x:c>
      <x:c r="D158" t="str">
        <x:v>Copywriter</x:v>
      </x:c>
      <x:c r="E158" t="str">
        <x:v>Senior</x:v>
      </x:c>
      <x:c r="F158" s="30" t="n">
        <x:v>45608</x:v>
      </x:c>
      <x:c r="G158" s="30"/>
      <x:c r="H158" t="str">
        <x:v>Active</x:v>
      </x:c>
      <x:c r="I158" t="str">
        <x:v>Permanent</x:v>
      </x:c>
      <x:c r="J158" t="str"/>
      <x:c r="K158" t="str">
        <x:v>Surabaya</x:v>
      </x:c>
      <x:c r="L158" t="str">
        <x:v>Female</x:v>
      </x:c>
      <x:c r="M158" s="32" t="n">
        <x:f>ROUND((IF(G158="",DATE(2025,12,31),G158)-F158)/30.4375,0)</x:f>
        <x:v>14</x:v>
      </x:c>
    </x:row>
    <x:row r="159">
      <x:c r="A159" t="str">
        <x:v>EMP-0158</x:v>
      </x:c>
      <x:c r="B159" t="str">
        <x:v>Yuni Nugroho</x:v>
      </x:c>
      <x:c r="C159" t="str">
        <x:v>Creative</x:v>
      </x:c>
      <x:c r="D159" t="str">
        <x:v>Graphic Designer</x:v>
      </x:c>
      <x:c r="E159" t="str">
        <x:v>Staff</x:v>
      </x:c>
      <x:c r="F159" s="30" t="n">
        <x:v>45771</x:v>
      </x:c>
      <x:c r="G159" s="30"/>
      <x:c r="H159" t="str">
        <x:v>Active</x:v>
      </x:c>
      <x:c r="I159" t="str">
        <x:v>Permanent</x:v>
      </x:c>
      <x:c r="J159" t="str"/>
      <x:c r="K159" t="str">
        <x:v>Surabaya</x:v>
      </x:c>
      <x:c r="L159" t="str">
        <x:v>Female</x:v>
      </x:c>
      <x:c r="M159" s="32" t="n">
        <x:f>ROUND((IF(G159="",DATE(2025,12,31),G159)-F159)/30.4375,0)</x:f>
        <x:v>8</x:v>
      </x:c>
    </x:row>
    <x:row r="160">
      <x:c r="A160" t="str">
        <x:v>EMP-0159</x:v>
      </x:c>
      <x:c r="B160" t="str">
        <x:v>Tara Rahman</x:v>
      </x:c>
      <x:c r="C160" t="str">
        <x:v>Sales</x:v>
      </x:c>
      <x:c r="D160" t="str">
        <x:v>Key Account Officer</x:v>
      </x:c>
      <x:c r="E160" t="str">
        <x:v>Staff</x:v>
      </x:c>
      <x:c r="F160" s="30" t="n">
        <x:v>44925</x:v>
      </x:c>
      <x:c r="G160" s="30"/>
      <x:c r="H160" t="str">
        <x:v>Active</x:v>
      </x:c>
      <x:c r="I160" t="str">
        <x:v>Permanent</x:v>
      </x:c>
      <x:c r="J160" t="str"/>
      <x:c r="K160" t="str">
        <x:v>Bandung</x:v>
      </x:c>
      <x:c r="L160" t="str">
        <x:v>Not Specified</x:v>
      </x:c>
      <x:c r="M160" s="32" t="n">
        <x:f>ROUND((IF(G160="",DATE(2025,12,31),G160)-F160)/30.4375,0)</x:f>
        <x:v>36</x:v>
      </x:c>
    </x:row>
    <x:row r="161">
      <x:c r="A161" t="str">
        <x:v>EMP-0160</x:v>
      </x:c>
      <x:c r="B161" t="str">
        <x:v>Yuni Santoso</x:v>
      </x:c>
      <x:c r="C161" t="str">
        <x:v>Creative</x:v>
      </x:c>
      <x:c r="D161" t="str">
        <x:v>Art Director</x:v>
      </x:c>
      <x:c r="E161" t="str">
        <x:v>Senior</x:v>
      </x:c>
      <x:c r="F161" s="30" t="n">
        <x:v>45657</x:v>
      </x:c>
      <x:c r="G161" s="30"/>
      <x:c r="H161" t="str">
        <x:v>Active</x:v>
      </x:c>
      <x:c r="I161" t="str">
        <x:v>Permanent</x:v>
      </x:c>
      <x:c r="J161" t="str"/>
      <x:c r="K161" t="str">
        <x:v>Remote</x:v>
      </x:c>
      <x:c r="L161" t="str">
        <x:v>Not Specified</x:v>
      </x:c>
      <x:c r="M161" s="32" t="n">
        <x:f>ROUND((IF(G161="",DATE(2025,12,31),G161)-F161)/30.4375,0)</x:f>
        <x:v>12</x:v>
      </x:c>
    </x:row>
    <x:row r="162">
      <x:c r="A162" t="str">
        <x:v>EMP-0161</x:v>
      </x:c>
      <x:c r="B162" t="str">
        <x:v>Dimas Santoso</x:v>
      </x:c>
      <x:c r="C162" t="str">
        <x:v>IT</x:v>
      </x:c>
      <x:c r="D162" t="str">
        <x:v>IT Support</x:v>
      </x:c>
      <x:c r="E162" t="str">
        <x:v>Staff</x:v>
      </x:c>
      <x:c r="F162" s="30" t="n">
        <x:v>44384</x:v>
      </x:c>
      <x:c r="G162" s="30"/>
      <x:c r="H162" t="str">
        <x:v>Active</x:v>
      </x:c>
      <x:c r="I162" t="str">
        <x:v>Permanent</x:v>
      </x:c>
      <x:c r="J162" t="str"/>
      <x:c r="K162" t="str">
        <x:v>Surabaya</x:v>
      </x:c>
      <x:c r="L162" t="str">
        <x:v>Male</x:v>
      </x:c>
      <x:c r="M162" s="32" t="n">
        <x:f>ROUND((IF(G162="",DATE(2025,12,31),G162)-F162)/30.4375,0)</x:f>
        <x:v>54</x:v>
      </x:c>
    </x:row>
    <x:row r="163">
      <x:c r="A163" t="str">
        <x:v>EMP-0162</x:v>
      </x:c>
      <x:c r="B163" t="str">
        <x:v>Sinta Lestari</x:v>
      </x:c>
      <x:c r="C163" t="str">
        <x:v>Finance</x:v>
      </x:c>
      <x:c r="D163" t="str">
        <x:v>Tax Officer</x:v>
      </x:c>
      <x:c r="E163" t="str">
        <x:v>Staff</x:v>
      </x:c>
      <x:c r="F163" s="30" t="n">
        <x:v>45333</x:v>
      </x:c>
      <x:c r="G163" s="30"/>
      <x:c r="H163" t="str">
        <x:v>Active</x:v>
      </x:c>
      <x:c r="I163" t="str">
        <x:v>Permanent</x:v>
      </x:c>
      <x:c r="J163" t="str"/>
      <x:c r="K163" t="str">
        <x:v>Jakarta</x:v>
      </x:c>
      <x:c r="L163" t="str">
        <x:v>Male</x:v>
      </x:c>
      <x:c r="M163" s="32" t="n">
        <x:f>ROUND((IF(G163="",DATE(2025,12,31),G163)-F163)/30.4375,0)</x:f>
        <x:v>23</x:v>
      </x:c>
    </x:row>
    <x:row r="164">
      <x:c r="A164" t="str">
        <x:v>EMP-0163</x:v>
      </x:c>
      <x:c r="B164" t="str">
        <x:v>Sinta Wijaya</x:v>
      </x:c>
      <x:c r="C164" t="str">
        <x:v>Account Management</x:v>
      </x:c>
      <x:c r="D164" t="str">
        <x:v>Client Service Officer</x:v>
      </x:c>
      <x:c r="E164" t="str">
        <x:v>Supervisor</x:v>
      </x:c>
      <x:c r="F164" s="30" t="n">
        <x:v>44222</x:v>
      </x:c>
      <x:c r="G164" s="30"/>
      <x:c r="H164" t="str">
        <x:v>Active</x:v>
      </x:c>
      <x:c r="I164" t="str">
        <x:v>Permanent</x:v>
      </x:c>
      <x:c r="J164" t="str"/>
      <x:c r="K164" t="str">
        <x:v>Jakarta</x:v>
      </x:c>
      <x:c r="L164" t="str">
        <x:v>Not Specified</x:v>
      </x:c>
      <x:c r="M164" s="32" t="n">
        <x:f>ROUND((IF(G164="",DATE(2025,12,31),G164)-F164)/30.4375,0)</x:f>
        <x:v>59</x:v>
      </x:c>
    </x:row>
    <x:row r="165">
      <x:c r="A165" t="str">
        <x:v>EMP-0164</x:v>
      </x:c>
      <x:c r="B165" t="str">
        <x:v>Citra Santoso</x:v>
      </x:c>
      <x:c r="C165" t="str">
        <x:v>Account Management</x:v>
      </x:c>
      <x:c r="D165" t="str">
        <x:v>Account Manager</x:v>
      </x:c>
      <x:c r="E165" t="str">
        <x:v>Senior</x:v>
      </x:c>
      <x:c r="F165" s="30" t="n">
        <x:v>44544</x:v>
      </x:c>
      <x:c r="G165" s="30"/>
      <x:c r="H165" t="str">
        <x:v>Active</x:v>
      </x:c>
      <x:c r="I165" t="str">
        <x:v>Permanent</x:v>
      </x:c>
      <x:c r="J165" t="str"/>
      <x:c r="K165" t="str">
        <x:v>Remote</x:v>
      </x:c>
      <x:c r="L165" t="str">
        <x:v>Female</x:v>
      </x:c>
      <x:c r="M165" s="32" t="n">
        <x:f>ROUND((IF(G165="",DATE(2025,12,31),G165)-F165)/30.4375,0)</x:f>
        <x:v>49</x:v>
      </x:c>
    </x:row>
    <x:row r="166">
      <x:c r="A166" t="str">
        <x:v>EMP-0165</x:v>
      </x:c>
      <x:c r="B166" t="str">
        <x:v>Yuni Hidayat</x:v>
      </x:c>
      <x:c r="C166" t="str">
        <x:v>Account Management</x:v>
      </x:c>
      <x:c r="D166" t="str">
        <x:v>Strategist</x:v>
      </x:c>
      <x:c r="E166" t="str">
        <x:v>Staff</x:v>
      </x:c>
      <x:c r="F166" s="30" t="n">
        <x:v>45799</x:v>
      </x:c>
      <x:c r="G166" s="30"/>
      <x:c r="H166" t="str">
        <x:v>Active</x:v>
      </x:c>
      <x:c r="I166" t="str">
        <x:v>Permanent</x:v>
      </x:c>
      <x:c r="J166" t="str"/>
      <x:c r="K166" t="str">
        <x:v>Bandung</x:v>
      </x:c>
      <x:c r="L166" t="str">
        <x:v>Not Specified</x:v>
      </x:c>
      <x:c r="M166" s="32" t="n">
        <x:f>ROUND((IF(G166="",DATE(2025,12,31),G166)-F166)/30.4375,0)</x:f>
        <x:v>7</x:v>
      </x:c>
    </x:row>
    <x:row r="167">
      <x:c r="A167" t="str">
        <x:v>EMP-0166</x:v>
      </x:c>
      <x:c r="B167" t="str">
        <x:v>Mila Putra</x:v>
      </x:c>
      <x:c r="C167" t="str">
        <x:v>Account Management</x:v>
      </x:c>
      <x:c r="D167" t="str">
        <x:v>Account Manager</x:v>
      </x:c>
      <x:c r="E167" t="str">
        <x:v>Staff</x:v>
      </x:c>
      <x:c r="F167" s="30" t="n">
        <x:v>44474</x:v>
      </x:c>
      <x:c r="G167" s="30"/>
      <x:c r="H167" t="str">
        <x:v>Active</x:v>
      </x:c>
      <x:c r="I167" t="str">
        <x:v>Contract</x:v>
      </x:c>
      <x:c r="J167" t="str"/>
      <x:c r="K167" t="str">
        <x:v>Surabaya</x:v>
      </x:c>
      <x:c r="L167" t="str">
        <x:v>Not Specified</x:v>
      </x:c>
      <x:c r="M167" s="32" t="n">
        <x:f>ROUND((IF(G167="",DATE(2025,12,31),G167)-F167)/30.4375,0)</x:f>
        <x:v>51</x:v>
      </x:c>
    </x:row>
    <x:row r="168">
      <x:c r="A168" t="str">
        <x:v>EMP-0167</x:v>
      </x:c>
      <x:c r="B168" t="str">
        <x:v>Wira Kusuma</x:v>
      </x:c>
      <x:c r="C168" t="str">
        <x:v>Account Management</x:v>
      </x:c>
      <x:c r="D168" t="str">
        <x:v>Strategist</x:v>
      </x:c>
      <x:c r="E168" t="str">
        <x:v>Senior</x:v>
      </x:c>
      <x:c r="F168" s="30" t="n">
        <x:v>45957</x:v>
      </x:c>
      <x:c r="G168" s="30"/>
      <x:c r="H168" t="str">
        <x:v>Active</x:v>
      </x:c>
      <x:c r="I168" t="str">
        <x:v>Permanent</x:v>
      </x:c>
      <x:c r="J168" t="str"/>
      <x:c r="K168" t="str">
        <x:v>Surabaya</x:v>
      </x:c>
      <x:c r="L168" t="str">
        <x:v>Male</x:v>
      </x:c>
      <x:c r="M168" s="32" t="n">
        <x:f>ROUND((IF(G168="",DATE(2025,12,31),G168)-F168)/30.4375,0)</x:f>
        <x:v>2</x:v>
      </x:c>
    </x:row>
    <x:row r="169">
      <x:c r="A169" t="str">
        <x:v>EMP-0168</x:v>
      </x:c>
      <x:c r="B169" t="str">
        <x:v>Hana Putra</x:v>
      </x:c>
      <x:c r="C169" t="str">
        <x:v>Creative</x:v>
      </x:c>
      <x:c r="D169" t="str">
        <x:v>Art Director</x:v>
      </x:c>
      <x:c r="E169" t="str">
        <x:v>Staff</x:v>
      </x:c>
      <x:c r="F169" s="30" t="n">
        <x:v>45012</x:v>
      </x:c>
      <x:c r="G169" s="30" t="n">
        <x:v>45807</x:v>
      </x:c>
      <x:c r="H169" t="str">
        <x:v>Exited</x:v>
      </x:c>
      <x:c r="I169" t="str">
        <x:v>Permanent</x:v>
      </x:c>
      <x:c r="J169" t="str">
        <x:v>End of Contract</x:v>
      </x:c>
      <x:c r="K169" t="str">
        <x:v>Remote</x:v>
      </x:c>
      <x:c r="L169" t="str">
        <x:v>Not Specified</x:v>
      </x:c>
      <x:c r="M169" s="32" t="n">
        <x:f>ROUND((IF(G169="",DATE(2025,12,31),G169)-F169)/30.4375,0)</x:f>
        <x:v>26</x:v>
      </x:c>
    </x:row>
    <x:row r="170">
      <x:c r="A170" t="str">
        <x:v>EMP-0169</x:v>
      </x:c>
      <x:c r="B170" t="str">
        <x:v>Sinta Pratama</x:v>
      </x:c>
      <x:c r="C170" t="str">
        <x:v>Creative</x:v>
      </x:c>
      <x:c r="D170" t="str">
        <x:v>Video Editor</x:v>
      </x:c>
      <x:c r="E170" t="str">
        <x:v>Staff</x:v>
      </x:c>
      <x:c r="F170" s="30" t="n">
        <x:v>45351</x:v>
      </x:c>
      <x:c r="G170" s="30"/>
      <x:c r="H170" t="str">
        <x:v>Active</x:v>
      </x:c>
      <x:c r="I170" t="str">
        <x:v>Internship</x:v>
      </x:c>
      <x:c r="J170" t="str"/>
      <x:c r="K170" t="str">
        <x:v>Bandung</x:v>
      </x:c>
      <x:c r="L170" t="str">
        <x:v>Not Specified</x:v>
      </x:c>
      <x:c r="M170" s="32" t="n">
        <x:f>ROUND((IF(G170="",DATE(2025,12,31),G170)-F170)/30.4375,0)</x:f>
        <x:v>22</x:v>
      </x:c>
    </x:row>
    <x:row r="171">
      <x:c r="A171" t="str">
        <x:v>EMP-0170</x:v>
      </x:c>
      <x:c r="B171" t="str">
        <x:v>Zaki Hidayat</x:v>
      </x:c>
      <x:c r="C171" t="str">
        <x:v>Operations</x:v>
      </x:c>
      <x:c r="D171" t="str">
        <x:v>Project Coordinator</x:v>
      </x:c>
      <x:c r="E171" t="str">
        <x:v>Manager</x:v>
      </x:c>
      <x:c r="F171" s="30" t="n">
        <x:v>44626</x:v>
      </x:c>
      <x:c r="G171" s="30"/>
      <x:c r="H171" t="str">
        <x:v>Active</x:v>
      </x:c>
      <x:c r="I171" t="str">
        <x:v>Permanent</x:v>
      </x:c>
      <x:c r="J171" t="str"/>
      <x:c r="K171" t="str">
        <x:v>Jakarta</x:v>
      </x:c>
      <x:c r="L171" t="str">
        <x:v>Male</x:v>
      </x:c>
      <x:c r="M171" s="32" t="n">
        <x:f>ROUND((IF(G171="",DATE(2025,12,31),G171)-F171)/30.4375,0)</x:f>
        <x:v>46</x:v>
      </x:c>
    </x:row>
    <x:row r="172">
      <x:c r="A172" t="str">
        <x:v>EMP-0171</x:v>
      </x:c>
      <x:c r="B172" t="str">
        <x:v>Omar Utami</x:v>
      </x:c>
      <x:c r="C172" t="str">
        <x:v>Finance</x:v>
      </x:c>
      <x:c r="D172" t="str">
        <x:v>Payroll Specialist</x:v>
      </x:c>
      <x:c r="E172" t="str">
        <x:v>Staff</x:v>
      </x:c>
      <x:c r="F172" s="30" t="n">
        <x:v>45545</x:v>
      </x:c>
      <x:c r="G172" s="30"/>
      <x:c r="H172" t="str">
        <x:v>Active</x:v>
      </x:c>
      <x:c r="I172" t="str">
        <x:v>Permanent</x:v>
      </x:c>
      <x:c r="J172" t="str"/>
      <x:c r="K172" t="str">
        <x:v>Remote</x:v>
      </x:c>
      <x:c r="L172" t="str">
        <x:v>Female</x:v>
      </x:c>
      <x:c r="M172" s="32" t="n">
        <x:f>ROUND((IF(G172="",DATE(2025,12,31),G172)-F172)/30.4375,0)</x:f>
        <x:v>16</x:v>
      </x:c>
    </x:row>
    <x:row r="173">
      <x:c r="A173" t="str">
        <x:v>EMP-0172</x:v>
      </x:c>
      <x:c r="B173" t="str">
        <x:v>Sinta Utami</x:v>
      </x:c>
      <x:c r="C173" t="str">
        <x:v>Account Management</x:v>
      </x:c>
      <x:c r="D173" t="str">
        <x:v>Strategist</x:v>
      </x:c>
      <x:c r="E173" t="str">
        <x:v>Senior</x:v>
      </x:c>
      <x:c r="F173" s="30" t="n">
        <x:v>45978</x:v>
      </x:c>
      <x:c r="G173" s="30"/>
      <x:c r="H173" t="str">
        <x:v>Active</x:v>
      </x:c>
      <x:c r="I173" t="str">
        <x:v>Permanent</x:v>
      </x:c>
      <x:c r="J173" t="str"/>
      <x:c r="K173" t="str">
        <x:v>Surabaya</x:v>
      </x:c>
      <x:c r="L173" t="str">
        <x:v>Not Specified</x:v>
      </x:c>
      <x:c r="M173" s="32" t="n">
        <x:f>ROUND((IF(G173="",DATE(2025,12,31),G173)-F173)/30.4375,0)</x:f>
        <x:v>1</x:v>
      </x:c>
    </x:row>
    <x:row r="174">
      <x:c r="A174" t="str">
        <x:v>EMP-0173</x:v>
      </x:c>
      <x:c r="B174" t="str">
        <x:v>Tara Rahman</x:v>
      </x:c>
      <x:c r="C174" t="str">
        <x:v>IT</x:v>
      </x:c>
      <x:c r="D174" t="str">
        <x:v>Frontend Developer</x:v>
      </x:c>
      <x:c r="E174" t="str">
        <x:v>Staff</x:v>
      </x:c>
      <x:c r="F174" s="30" t="n">
        <x:v>44705</x:v>
      </x:c>
      <x:c r="G174" s="30"/>
      <x:c r="H174" t="str">
        <x:v>Active</x:v>
      </x:c>
      <x:c r="I174" t="str">
        <x:v>Permanent</x:v>
      </x:c>
      <x:c r="J174" t="str"/>
      <x:c r="K174" t="str">
        <x:v>Bali</x:v>
      </x:c>
      <x:c r="L174" t="str">
        <x:v>Female</x:v>
      </x:c>
      <x:c r="M174" s="32" t="n">
        <x:f>ROUND((IF(G174="",DATE(2025,12,31),G174)-F174)/30.4375,0)</x:f>
        <x:v>43</x:v>
      </x:c>
    </x:row>
    <x:row r="175">
      <x:c r="A175" t="str">
        <x:v>EMP-0174</x:v>
      </x:c>
      <x:c r="B175" t="str">
        <x:v>Rafi Kusuma</x:v>
      </x:c>
      <x:c r="C175" t="str">
        <x:v>IT</x:v>
      </x:c>
      <x:c r="D175" t="str">
        <x:v>Data Analyst</x:v>
      </x:c>
      <x:c r="E175" t="str">
        <x:v>Manager</x:v>
      </x:c>
      <x:c r="F175" s="30" t="n">
        <x:v>44876</x:v>
      </x:c>
      <x:c r="G175" s="30" t="n">
        <x:v>45878</x:v>
      </x:c>
      <x:c r="H175" t="str">
        <x:v>Exited</x:v>
      </x:c>
      <x:c r="I175" t="str">
        <x:v>Permanent</x:v>
      </x:c>
      <x:c r="J175" t="str">
        <x:v>Career Growth</x:v>
      </x:c>
      <x:c r="K175" t="str">
        <x:v>Surabaya</x:v>
      </x:c>
      <x:c r="L175" t="str">
        <x:v>Female</x:v>
      </x:c>
      <x:c r="M175" s="32" t="n">
        <x:f>ROUND((IF(G175="",DATE(2025,12,31),G175)-F175)/30.4375,0)</x:f>
        <x:v>33</x:v>
      </x:c>
    </x:row>
    <x:row r="176">
      <x:c r="A176" t="str">
        <x:v>EMP-0175</x:v>
      </x:c>
      <x:c r="B176" t="str">
        <x:v>Laras Pratama</x:v>
      </x:c>
      <x:c r="C176" t="str">
        <x:v>Account Management</x:v>
      </x:c>
      <x:c r="D176" t="str">
        <x:v>Account Manager</x:v>
      </x:c>
      <x:c r="E176" t="str">
        <x:v>Staff</x:v>
      </x:c>
      <x:c r="F176" s="30" t="n">
        <x:v>44998</x:v>
      </x:c>
      <x:c r="G176" s="30"/>
      <x:c r="H176" t="str">
        <x:v>Active</x:v>
      </x:c>
      <x:c r="I176" t="str">
        <x:v>Permanent</x:v>
      </x:c>
      <x:c r="J176" t="str"/>
      <x:c r="K176" t="str">
        <x:v>Bali</x:v>
      </x:c>
      <x:c r="L176" t="str">
        <x:v>Female</x:v>
      </x:c>
      <x:c r="M176" s="32" t="n">
        <x:f>ROUND((IF(G176="",DATE(2025,12,31),G176)-F176)/30.4375,0)</x:f>
        <x:v>34</x:v>
      </x:c>
    </x:row>
    <x:row r="177">
      <x:c r="A177" t="str">
        <x:v>EMP-0176</x:v>
      </x:c>
      <x:c r="B177" t="str">
        <x:v>Joko Putra</x:v>
      </x:c>
      <x:c r="C177" t="str">
        <x:v>Account Management</x:v>
      </x:c>
      <x:c r="D177" t="str">
        <x:v>Client Service Officer</x:v>
      </x:c>
      <x:c r="E177" t="str">
        <x:v>Staff</x:v>
      </x:c>
      <x:c r="F177" s="30" t="n">
        <x:v>44372</x:v>
      </x:c>
      <x:c r="G177" s="30"/>
      <x:c r="H177" t="str">
        <x:v>Active</x:v>
      </x:c>
      <x:c r="I177" t="str">
        <x:v>Contract</x:v>
      </x:c>
      <x:c r="J177" t="str"/>
      <x:c r="K177" t="str">
        <x:v>Bandung</x:v>
      </x:c>
      <x:c r="L177" t="str">
        <x:v>Male</x:v>
      </x:c>
      <x:c r="M177" s="32" t="n">
        <x:f>ROUND((IF(G177="",DATE(2025,12,31),G177)-F177)/30.4375,0)</x:f>
        <x:v>54</x:v>
      </x:c>
    </x:row>
    <x:row r="178">
      <x:c r="A178" t="str">
        <x:v>EMP-0177</x:v>
      </x:c>
      <x:c r="B178" t="str">
        <x:v>Citra Nugroho</x:v>
      </x:c>
      <x:c r="C178" t="str">
        <x:v>Account Management</x:v>
      </x:c>
      <x:c r="D178" t="str">
        <x:v>Account Manager</x:v>
      </x:c>
      <x:c r="E178" t="str">
        <x:v>Senior</x:v>
      </x:c>
      <x:c r="F178" s="30" t="n">
        <x:v>44910</x:v>
      </x:c>
      <x:c r="G178" s="30"/>
      <x:c r="H178" t="str">
        <x:v>Active</x:v>
      </x:c>
      <x:c r="I178" t="str">
        <x:v>Permanent</x:v>
      </x:c>
      <x:c r="J178" t="str"/>
      <x:c r="K178" t="str">
        <x:v>Remote</x:v>
      </x:c>
      <x:c r="L178" t="str">
        <x:v>Male</x:v>
      </x:c>
      <x:c r="M178" s="32" t="n">
        <x:f>ROUND((IF(G178="",DATE(2025,12,31),G178)-F178)/30.4375,0)</x:f>
        <x:v>37</x:v>
      </x:c>
    </x:row>
    <x:row r="179">
      <x:c r="A179" t="str">
        <x:v>EMP-0178</x:v>
      </x:c>
      <x:c r="B179" t="str">
        <x:v>Hana Permana</x:v>
      </x:c>
      <x:c r="C179" t="str">
        <x:v>HR</x:v>
      </x:c>
      <x:c r="D179" t="str">
        <x:v>HR Generalist</x:v>
      </x:c>
      <x:c r="E179" t="str">
        <x:v>Staff</x:v>
      </x:c>
      <x:c r="F179" s="30" t="n">
        <x:v>44899</x:v>
      </x:c>
      <x:c r="G179" s="30"/>
      <x:c r="H179" t="str">
        <x:v>Active</x:v>
      </x:c>
      <x:c r="I179" t="str">
        <x:v>Permanent</x:v>
      </x:c>
      <x:c r="J179" t="str"/>
      <x:c r="K179" t="str">
        <x:v>Bandung</x:v>
      </x:c>
      <x:c r="L179" t="str">
        <x:v>Not Specified</x:v>
      </x:c>
      <x:c r="M179" s="32" t="n">
        <x:f>ROUND((IF(G179="",DATE(2025,12,31),G179)-F179)/30.4375,0)</x:f>
        <x:v>37</x:v>
      </x:c>
    </x:row>
    <x:row r="180">
      <x:c r="A180" t="str">
        <x:v>EMP-0179</x:v>
      </x:c>
      <x:c r="B180" t="str">
        <x:v>Zaki Sari</x:v>
      </x:c>
      <x:c r="C180" t="str">
        <x:v>Finance</x:v>
      </x:c>
      <x:c r="D180" t="str">
        <x:v>Accounting Staff</x:v>
      </x:c>
      <x:c r="E180" t="str">
        <x:v>Staff</x:v>
      </x:c>
      <x:c r="F180" s="30" t="n">
        <x:v>45070</x:v>
      </x:c>
      <x:c r="G180" s="30" t="n">
        <x:v>45776</x:v>
      </x:c>
      <x:c r="H180" t="str">
        <x:v>Exited</x:v>
      </x:c>
      <x:c r="I180" t="str">
        <x:v>Permanent</x:v>
      </x:c>
      <x:c r="J180" t="str">
        <x:v>Performance</x:v>
      </x:c>
      <x:c r="K180" t="str">
        <x:v>Bandung</x:v>
      </x:c>
      <x:c r="L180" t="str">
        <x:v>Not Specified</x:v>
      </x:c>
      <x:c r="M180" s="32" t="n">
        <x:f>ROUND((IF(G180="",DATE(2025,12,31),G180)-F180)/30.4375,0)</x:f>
        <x:v>23</x:v>
      </x:c>
    </x:row>
    <x:row r="181">
      <x:c r="A181" t="str">
        <x:v>EMP-0180</x:v>
      </x:c>
      <x:c r="B181" t="str">
        <x:v>Citra Utami</x:v>
      </x:c>
      <x:c r="C181" t="str">
        <x:v>Creative</x:v>
      </x:c>
      <x:c r="D181" t="str">
        <x:v>Copywriter</x:v>
      </x:c>
      <x:c r="E181" t="str">
        <x:v>Staff</x:v>
      </x:c>
      <x:c r="F181" s="30" t="n">
        <x:v>45076</x:v>
      </x:c>
      <x:c r="G181" s="30"/>
      <x:c r="H181" t="str">
        <x:v>Active</x:v>
      </x:c>
      <x:c r="I181" t="str">
        <x:v>Permanent</x:v>
      </x:c>
      <x:c r="J181" t="str"/>
      <x:c r="K181" t="str">
        <x:v>Bandung</x:v>
      </x:c>
      <x:c r="L181" t="str">
        <x:v>Male</x:v>
      </x:c>
      <x:c r="M181" s="32" t="n">
        <x:f>ROUND((IF(G181="",DATE(2025,12,31),G181)-F181)/30.4375,0)</x:f>
        <x:v>31</x:v>
      </x:c>
    </x:row>
    <x:row r="182">
      <x:c r="A182" t="str">
        <x:v>EMP-0181</x:v>
      </x:c>
      <x:c r="B182" t="str">
        <x:v>Yuni Putra</x:v>
      </x:c>
      <x:c r="C182" t="str">
        <x:v>Finance</x:v>
      </x:c>
      <x:c r="D182" t="str">
        <x:v>Accounting Staff</x:v>
      </x:c>
      <x:c r="E182" t="str">
        <x:v>Staff</x:v>
      </x:c>
      <x:c r="F182" s="30" t="n">
        <x:v>44600</x:v>
      </x:c>
      <x:c r="G182" s="30"/>
      <x:c r="H182" t="str">
        <x:v>Active</x:v>
      </x:c>
      <x:c r="I182" t="str">
        <x:v>Permanent</x:v>
      </x:c>
      <x:c r="J182" t="str"/>
      <x:c r="K182" t="str">
        <x:v>Remote</x:v>
      </x:c>
      <x:c r="L182" t="str">
        <x:v>Not Specified</x:v>
      </x:c>
      <x:c r="M182" s="32" t="n">
        <x:f>ROUND((IF(G182="",DATE(2025,12,31),G182)-F182)/30.4375,0)</x:f>
        <x:v>47</x:v>
      </x:c>
    </x:row>
    <x:row r="183">
      <x:c r="A183" t="str">
        <x:v>EMP-0182</x:v>
      </x:c>
      <x:c r="B183" t="str">
        <x:v>Joko Utami</x:v>
      </x:c>
      <x:c r="C183" t="str">
        <x:v>Account Management</x:v>
      </x:c>
      <x:c r="D183" t="str">
        <x:v>Strategist</x:v>
      </x:c>
      <x:c r="E183" t="str">
        <x:v>Senior</x:v>
      </x:c>
      <x:c r="F183" s="30" t="n">
        <x:v>44909</x:v>
      </x:c>
      <x:c r="G183" s="30"/>
      <x:c r="H183" t="str">
        <x:v>Active</x:v>
      </x:c>
      <x:c r="I183" t="str">
        <x:v>Permanent</x:v>
      </x:c>
      <x:c r="J183" t="str"/>
      <x:c r="K183" t="str">
        <x:v>Bandung</x:v>
      </x:c>
      <x:c r="L183" t="str">
        <x:v>Not Specified</x:v>
      </x:c>
      <x:c r="M183" s="32" t="n">
        <x:f>ROUND((IF(G183="",DATE(2025,12,31),G183)-F183)/30.4375,0)</x:f>
        <x:v>37</x:v>
      </x:c>
    </x:row>
    <x:row r="184">
      <x:c r="A184" t="str">
        <x:v>EMP-0183</x:v>
      </x:c>
      <x:c r="B184" t="str">
        <x:v>Mila Sari</x:v>
      </x:c>
      <x:c r="C184" t="str">
        <x:v>Account Management</x:v>
      </x:c>
      <x:c r="D184" t="str">
        <x:v>Account Manager</x:v>
      </x:c>
      <x:c r="E184" t="str">
        <x:v>Staff</x:v>
      </x:c>
      <x:c r="F184" s="30" t="n">
        <x:v>44685</x:v>
      </x:c>
      <x:c r="G184" s="30"/>
      <x:c r="H184" t="str">
        <x:v>Active</x:v>
      </x:c>
      <x:c r="I184" t="str">
        <x:v>Permanent</x:v>
      </x:c>
      <x:c r="J184" t="str"/>
      <x:c r="K184" t="str">
        <x:v>Bandung</x:v>
      </x:c>
      <x:c r="L184" t="str">
        <x:v>Not Specified</x:v>
      </x:c>
      <x:c r="M184" s="32" t="n">
        <x:f>ROUND((IF(G184="",DATE(2025,12,31),G184)-F184)/30.4375,0)</x:f>
        <x:v>44</x:v>
      </x:c>
    </x:row>
    <x:row r="185">
      <x:c r="A185" t="str">
        <x:v>EMP-0184</x:v>
      </x:c>
      <x:c r="B185" t="str">
        <x:v>Fajar Hidayat</x:v>
      </x:c>
      <x:c r="C185" t="str">
        <x:v>Account Management</x:v>
      </x:c>
      <x:c r="D185" t="str">
        <x:v>Strategist</x:v>
      </x:c>
      <x:c r="E185" t="str">
        <x:v>Staff</x:v>
      </x:c>
      <x:c r="F185" s="30" t="n">
        <x:v>45193</x:v>
      </x:c>
      <x:c r="G185" s="30"/>
      <x:c r="H185" t="str">
        <x:v>Active</x:v>
      </x:c>
      <x:c r="I185" t="str">
        <x:v>Permanent</x:v>
      </x:c>
      <x:c r="J185" t="str"/>
      <x:c r="K185" t="str">
        <x:v>Bandung</x:v>
      </x:c>
      <x:c r="L185" t="str">
        <x:v>Not Specified</x:v>
      </x:c>
      <x:c r="M185" s="32" t="n">
        <x:f>ROUND((IF(G185="",DATE(2025,12,31),G185)-F185)/30.4375,0)</x:f>
        <x:v>27</x:v>
      </x:c>
    </x:row>
    <x:row r="186">
      <x:c r="A186" t="str">
        <x:v>EMP-0185</x:v>
      </x:c>
      <x:c r="B186" t="str">
        <x:v>Eka Wijaya</x:v>
      </x:c>
      <x:c r="C186" t="str">
        <x:v>Creative</x:v>
      </x:c>
      <x:c r="D186" t="str">
        <x:v>Copywriter</x:v>
      </x:c>
      <x:c r="E186" t="str">
        <x:v>Staff</x:v>
      </x:c>
      <x:c r="F186" s="30" t="n">
        <x:v>45120</x:v>
      </x:c>
      <x:c r="G186" s="30"/>
      <x:c r="H186" t="str">
        <x:v>Active</x:v>
      </x:c>
      <x:c r="I186" t="str">
        <x:v>Contract</x:v>
      </x:c>
      <x:c r="J186" t="str"/>
      <x:c r="K186" t="str">
        <x:v>Jakarta</x:v>
      </x:c>
      <x:c r="L186" t="str">
        <x:v>Male</x:v>
      </x:c>
      <x:c r="M186" s="32" t="n">
        <x:f>ROUND((IF(G186="",DATE(2025,12,31),G186)-F186)/30.4375,0)</x:f>
        <x:v>30</x:v>
      </x:c>
    </x:row>
    <x:row r="187">
      <x:c r="A187" t="str">
        <x:v>EMP-0186</x:v>
      </x:c>
      <x:c r="B187" t="str">
        <x:v>Citra Utami</x:v>
      </x:c>
      <x:c r="C187" t="str">
        <x:v>Sales</x:v>
      </x:c>
      <x:c r="D187" t="str">
        <x:v>Key Account Officer</x:v>
      </x:c>
      <x:c r="E187" t="str">
        <x:v>Staff</x:v>
      </x:c>
      <x:c r="F187" s="30" t="n">
        <x:v>45204</x:v>
      </x:c>
      <x:c r="G187" s="30"/>
      <x:c r="H187" t="str">
        <x:v>Active</x:v>
      </x:c>
      <x:c r="I187" t="str">
        <x:v>Contract</x:v>
      </x:c>
      <x:c r="J187" t="str"/>
      <x:c r="K187" t="str">
        <x:v>Remote</x:v>
      </x:c>
      <x:c r="L187" t="str">
        <x:v>Female</x:v>
      </x:c>
      <x:c r="M187" s="32" t="n">
        <x:f>ROUND((IF(G187="",DATE(2025,12,31),G187)-F187)/30.4375,0)</x:f>
        <x:v>27</x:v>
      </x:c>
    </x:row>
    <x:row r="188">
      <x:c r="A188" t="str">
        <x:v>EMP-0187</x:v>
      </x:c>
      <x:c r="B188" t="str">
        <x:v>Putri Permana</x:v>
      </x:c>
      <x:c r="C188" t="str">
        <x:v>HR</x:v>
      </x:c>
      <x:c r="D188" t="str">
        <x:v>Recruiter</x:v>
      </x:c>
      <x:c r="E188" t="str">
        <x:v>Staff</x:v>
      </x:c>
      <x:c r="F188" s="30" t="n">
        <x:v>44759</x:v>
      </x:c>
      <x:c r="G188" s="30"/>
      <x:c r="H188" t="str">
        <x:v>Active</x:v>
      </x:c>
      <x:c r="I188" t="str">
        <x:v>Permanent</x:v>
      </x:c>
      <x:c r="J188" t="str"/>
      <x:c r="K188" t="str">
        <x:v>Remote</x:v>
      </x:c>
      <x:c r="L188" t="str">
        <x:v>Not Specified</x:v>
      </x:c>
      <x:c r="M188" s="32" t="n">
        <x:f>ROUND((IF(G188="",DATE(2025,12,31),G188)-F188)/30.4375,0)</x:f>
        <x:v>41</x:v>
      </x:c>
    </x:row>
    <x:row r="189">
      <x:c r="A189" t="str">
        <x:v>EMP-0188</x:v>
      </x:c>
      <x:c r="B189" t="str">
        <x:v>Omar Permana</x:v>
      </x:c>
      <x:c r="C189" t="str">
        <x:v>Account Management</x:v>
      </x:c>
      <x:c r="D189" t="str">
        <x:v>Account Executive</x:v>
      </x:c>
      <x:c r="E189" t="str">
        <x:v>Staff</x:v>
      </x:c>
      <x:c r="F189" s="30" t="n">
        <x:v>45309</x:v>
      </x:c>
      <x:c r="G189" s="30"/>
      <x:c r="H189" t="str">
        <x:v>Active</x:v>
      </x:c>
      <x:c r="I189" t="str">
        <x:v>Permanent</x:v>
      </x:c>
      <x:c r="J189" t="str"/>
      <x:c r="K189" t="str">
        <x:v>Jakarta</x:v>
      </x:c>
      <x:c r="L189" t="str">
        <x:v>Not Specified</x:v>
      </x:c>
      <x:c r="M189" s="32" t="n">
        <x:f>ROUND((IF(G189="",DATE(2025,12,31),G189)-F189)/30.4375,0)</x:f>
        <x:v>23</x:v>
      </x:c>
    </x:row>
    <x:row r="190">
      <x:c r="A190" t="str">
        <x:v>EMP-0189</x:v>
      </x:c>
      <x:c r="B190" t="str">
        <x:v>Indra Putra</x:v>
      </x:c>
      <x:c r="C190" t="str">
        <x:v>Creative</x:v>
      </x:c>
      <x:c r="D190" t="str">
        <x:v>Video Editor</x:v>
      </x:c>
      <x:c r="E190" t="str">
        <x:v>Staff</x:v>
      </x:c>
      <x:c r="F190" s="30" t="n">
        <x:v>45896</x:v>
      </x:c>
      <x:c r="G190" s="30"/>
      <x:c r="H190" t="str">
        <x:v>Active</x:v>
      </x:c>
      <x:c r="I190" t="str">
        <x:v>Permanent</x:v>
      </x:c>
      <x:c r="J190" t="str"/>
      <x:c r="K190" t="str">
        <x:v>Jakarta</x:v>
      </x:c>
      <x:c r="L190" t="str">
        <x:v>Male</x:v>
      </x:c>
      <x:c r="M190" s="32" t="n">
        <x:f>ROUND((IF(G190="",DATE(2025,12,31),G190)-F190)/30.4375,0)</x:f>
        <x:v>4</x:v>
      </x:c>
    </x:row>
    <x:row r="191">
      <x:c r="A191" t="str">
        <x:v>EMP-0190</x:v>
      </x:c>
      <x:c r="B191" t="str">
        <x:v>Laras Kusuma</x:v>
      </x:c>
      <x:c r="C191" t="str">
        <x:v>Sales</x:v>
      </x:c>
      <x:c r="D191" t="str">
        <x:v>Sales Executive</x:v>
      </x:c>
      <x:c r="E191" t="str">
        <x:v>Staff</x:v>
      </x:c>
      <x:c r="F191" s="30" t="n">
        <x:v>44437</x:v>
      </x:c>
      <x:c r="G191" s="30"/>
      <x:c r="H191" t="str">
        <x:v>Active</x:v>
      </x:c>
      <x:c r="I191" t="str">
        <x:v>Permanent</x:v>
      </x:c>
      <x:c r="J191" t="str"/>
      <x:c r="K191" t="str">
        <x:v>Bali</x:v>
      </x:c>
      <x:c r="L191" t="str">
        <x:v>Not Specified</x:v>
      </x:c>
      <x:c r="M191" s="32" t="n">
        <x:f>ROUND((IF(G191="",DATE(2025,12,31),G191)-F191)/30.4375,0)</x:f>
        <x:v>52</x:v>
      </x:c>
    </x:row>
    <x:row r="192">
      <x:c r="A192" t="str">
        <x:v>EMP-0191</x:v>
      </x:c>
      <x:c r="B192" t="str">
        <x:v>Laras Permana</x:v>
      </x:c>
      <x:c r="C192" t="str">
        <x:v>IT</x:v>
      </x:c>
      <x:c r="D192" t="str">
        <x:v>Data Analyst</x:v>
      </x:c>
      <x:c r="E192" t="str">
        <x:v>Staff</x:v>
      </x:c>
      <x:c r="F192" s="30" t="n">
        <x:v>44482</x:v>
      </x:c>
      <x:c r="G192" s="30"/>
      <x:c r="H192" t="str">
        <x:v>Active</x:v>
      </x:c>
      <x:c r="I192" t="str">
        <x:v>Contract</x:v>
      </x:c>
      <x:c r="J192" t="str"/>
      <x:c r="K192" t="str">
        <x:v>Jakarta</x:v>
      </x:c>
      <x:c r="L192" t="str">
        <x:v>Not Specified</x:v>
      </x:c>
      <x:c r="M192" s="32" t="n">
        <x:f>ROUND((IF(G192="",DATE(2025,12,31),G192)-F192)/30.4375,0)</x:f>
        <x:v>51</x:v>
      </x:c>
    </x:row>
    <x:row r="193">
      <x:c r="A193" t="str">
        <x:v>EMP-0192</x:v>
      </x:c>
      <x:c r="B193" t="str">
        <x:v>Dimas Santoso</x:v>
      </x:c>
      <x:c r="C193" t="str">
        <x:v>Creative</x:v>
      </x:c>
      <x:c r="D193" t="str">
        <x:v>Copywriter</x:v>
      </x:c>
      <x:c r="E193" t="str">
        <x:v>Staff</x:v>
      </x:c>
      <x:c r="F193" s="30" t="n">
        <x:v>45638</x:v>
      </x:c>
      <x:c r="G193" s="30"/>
      <x:c r="H193" t="str">
        <x:v>Active</x:v>
      </x:c>
      <x:c r="I193" t="str">
        <x:v>Permanent</x:v>
      </x:c>
      <x:c r="J193" t="str"/>
      <x:c r="K193" t="str">
        <x:v>Bali</x:v>
      </x:c>
      <x:c r="L193" t="str">
        <x:v>Not Specified</x:v>
      </x:c>
      <x:c r="M193" s="32" t="n">
        <x:f>ROUND((IF(G193="",DATE(2025,12,31),G193)-F193)/30.4375,0)</x:f>
        <x:v>13</x:v>
      </x:c>
    </x:row>
    <x:row r="194">
      <x:c r="A194" t="str">
        <x:v>EMP-0193</x:v>
      </x:c>
      <x:c r="B194" t="str">
        <x:v>Kirana Wijaya</x:v>
      </x:c>
      <x:c r="C194" t="str">
        <x:v>Operations</x:v>
      </x:c>
      <x:c r="D194" t="str">
        <x:v>Project Coordinator</x:v>
      </x:c>
      <x:c r="E194" t="str">
        <x:v>Supervisor</x:v>
      </x:c>
      <x:c r="F194" s="30" t="n">
        <x:v>44764</x:v>
      </x:c>
      <x:c r="G194" s="30" t="n">
        <x:v>45722</x:v>
      </x:c>
      <x:c r="H194" t="str">
        <x:v>Exited</x:v>
      </x:c>
      <x:c r="I194" t="str">
        <x:v>Contract</x:v>
      </x:c>
      <x:c r="J194" t="str">
        <x:v>End of Contract</x:v>
      </x:c>
      <x:c r="K194" t="str">
        <x:v>Bandung</x:v>
      </x:c>
      <x:c r="L194" t="str">
        <x:v>Female</x:v>
      </x:c>
      <x:c r="M194" s="32" t="n">
        <x:f>ROUND((IF(G194="",DATE(2025,12,31),G194)-F194)/30.4375,0)</x:f>
        <x:v>31</x:v>
      </x:c>
    </x:row>
    <x:row r="195">
      <x:c r="A195" t="str">
        <x:v>EMP-0194</x:v>
      </x:c>
      <x:c r="B195" t="str">
        <x:v>Citra Rahman</x:v>
      </x:c>
      <x:c r="C195" t="str">
        <x:v>Sales</x:v>
      </x:c>
      <x:c r="D195" t="str">
        <x:v>Key Account Officer</x:v>
      </x:c>
      <x:c r="E195" t="str">
        <x:v>Staff</x:v>
      </x:c>
      <x:c r="F195" s="30" t="n">
        <x:v>45379</x:v>
      </x:c>
      <x:c r="G195" s="30"/>
      <x:c r="H195" t="str">
        <x:v>Active</x:v>
      </x:c>
      <x:c r="I195" t="str">
        <x:v>Permanent</x:v>
      </x:c>
      <x:c r="J195" t="str"/>
      <x:c r="K195" t="str">
        <x:v>Remote</x:v>
      </x:c>
      <x:c r="L195" t="str">
        <x:v>Male</x:v>
      </x:c>
      <x:c r="M195" s="32" t="n">
        <x:f>ROUND((IF(G195="",DATE(2025,12,31),G195)-F195)/30.4375,0)</x:f>
        <x:v>21</x:v>
      </x:c>
    </x:row>
    <x:row r="196">
      <x:c r="A196" t="str">
        <x:v>EMP-0195</x:v>
      </x:c>
      <x:c r="B196" t="str">
        <x:v>Putri Putra</x:v>
      </x:c>
      <x:c r="C196" t="str">
        <x:v>Sales</x:v>
      </x:c>
      <x:c r="D196" t="str">
        <x:v>Sales Executive</x:v>
      </x:c>
      <x:c r="E196" t="str">
        <x:v>Staff</x:v>
      </x:c>
      <x:c r="F196" s="30" t="n">
        <x:v>45732</x:v>
      </x:c>
      <x:c r="G196" s="30"/>
      <x:c r="H196" t="str">
        <x:v>Active</x:v>
      </x:c>
      <x:c r="I196" t="str">
        <x:v>Contract</x:v>
      </x:c>
      <x:c r="J196" t="str"/>
      <x:c r="K196" t="str">
        <x:v>Surabaya</x:v>
      </x:c>
      <x:c r="L196" t="str">
        <x:v>Male</x:v>
      </x:c>
      <x:c r="M196" s="32" t="n">
        <x:f>ROUND((IF(G196="",DATE(2025,12,31),G196)-F196)/30.4375,0)</x:f>
        <x:v>10</x:v>
      </x:c>
    </x:row>
    <x:row r="197">
      <x:c r="A197" t="str">
        <x:v>EMP-0196</x:v>
      </x:c>
      <x:c r="B197" t="str">
        <x:v>Mila Wijaya</x:v>
      </x:c>
      <x:c r="C197" t="str">
        <x:v>Account Management</x:v>
      </x:c>
      <x:c r="D197" t="str">
        <x:v>Account Executive</x:v>
      </x:c>
      <x:c r="E197" t="str">
        <x:v>Senior</x:v>
      </x:c>
      <x:c r="F197" s="30" t="n">
        <x:v>45135</x:v>
      </x:c>
      <x:c r="G197" s="30"/>
      <x:c r="H197" t="str">
        <x:v>Active</x:v>
      </x:c>
      <x:c r="I197" t="str">
        <x:v>Permanent</x:v>
      </x:c>
      <x:c r="J197" t="str"/>
      <x:c r="K197" t="str">
        <x:v>Jakarta</x:v>
      </x:c>
      <x:c r="L197" t="str">
        <x:v>Not Specified</x:v>
      </x:c>
      <x:c r="M197" s="32" t="n">
        <x:f>ROUND((IF(G197="",DATE(2025,12,31),G197)-F197)/30.4375,0)</x:f>
        <x:v>29</x:v>
      </x:c>
    </x:row>
    <x:row r="198">
      <x:c r="A198" t="str">
        <x:v>EMP-0197</x:v>
      </x:c>
      <x:c r="B198" t="str">
        <x:v>Tara Hidayat</x:v>
      </x:c>
      <x:c r="C198" t="str">
        <x:v>Operations</x:v>
      </x:c>
      <x:c r="D198" t="str">
        <x:v>Office Admin</x:v>
      </x:c>
      <x:c r="E198" t="str">
        <x:v>Staff</x:v>
      </x:c>
      <x:c r="F198" s="30" t="n">
        <x:v>44858</x:v>
      </x:c>
      <x:c r="G198" s="30"/>
      <x:c r="H198" t="str">
        <x:v>Active</x:v>
      </x:c>
      <x:c r="I198" t="str">
        <x:v>Permanent</x:v>
      </x:c>
      <x:c r="J198" t="str"/>
      <x:c r="K198" t="str">
        <x:v>Bali</x:v>
      </x:c>
      <x:c r="L198" t="str">
        <x:v>Female</x:v>
      </x:c>
      <x:c r="M198" s="32" t="n">
        <x:f>ROUND((IF(G198="",DATE(2025,12,31),G198)-F198)/30.4375,0)</x:f>
        <x:v>38</x:v>
      </x:c>
    </x:row>
    <x:row r="199">
      <x:c r="A199" t="str">
        <x:v>EMP-0198</x:v>
      </x:c>
      <x:c r="B199" t="str">
        <x:v>Omar Hidayat</x:v>
      </x:c>
      <x:c r="C199" t="str">
        <x:v>Sales</x:v>
      </x:c>
      <x:c r="D199" t="str">
        <x:v>Sales Executive</x:v>
      </x:c>
      <x:c r="E199" t="str">
        <x:v>Staff</x:v>
      </x:c>
      <x:c r="F199" s="30" t="n">
        <x:v>45479</x:v>
      </x:c>
      <x:c r="G199" s="30"/>
      <x:c r="H199" t="str">
        <x:v>Active</x:v>
      </x:c>
      <x:c r="I199" t="str">
        <x:v>Permanent</x:v>
      </x:c>
      <x:c r="J199" t="str"/>
      <x:c r="K199" t="str">
        <x:v>Jakarta</x:v>
      </x:c>
      <x:c r="L199" t="str">
        <x:v>Female</x:v>
      </x:c>
      <x:c r="M199" s="32" t="n">
        <x:f>ROUND((IF(G199="",DATE(2025,12,31),G199)-F199)/30.4375,0)</x:f>
        <x:v>18</x:v>
      </x:c>
    </x:row>
    <x:row r="200">
      <x:c r="A200" t="str">
        <x:v>EMP-0199</x:v>
      </x:c>
      <x:c r="B200" t="str">
        <x:v>Yuni Putra</x:v>
      </x:c>
      <x:c r="C200" t="str">
        <x:v>HR</x:v>
      </x:c>
      <x:c r="D200" t="str">
        <x:v>People Partner</x:v>
      </x:c>
      <x:c r="E200" t="str">
        <x:v>Staff</x:v>
      </x:c>
      <x:c r="F200" s="30" t="n">
        <x:v>45607</x:v>
      </x:c>
      <x:c r="G200" s="30" t="n">
        <x:v>45990</x:v>
      </x:c>
      <x:c r="H200" t="str">
        <x:v>Exited</x:v>
      </x:c>
      <x:c r="I200" t="str">
        <x:v>Permanent</x:v>
      </x:c>
      <x:c r="J200" t="str">
        <x:v>Relocation</x:v>
      </x:c>
      <x:c r="K200" t="str">
        <x:v>Surabaya</x:v>
      </x:c>
      <x:c r="L200" t="str">
        <x:v>Female</x:v>
      </x:c>
      <x:c r="M200" s="32" t="n">
        <x:f>ROUND((IF(G200="",DATE(2025,12,31),G200)-F200)/30.4375,0)</x:f>
        <x:v>13</x:v>
      </x:c>
    </x:row>
    <x:row r="201">
      <x:c r="A201" t="str">
        <x:v>EMP-0200</x:v>
      </x:c>
      <x:c r="B201" t="str">
        <x:v>Hana Sari</x:v>
      </x:c>
      <x:c r="C201" t="str">
        <x:v>Creative</x:v>
      </x:c>
      <x:c r="D201" t="str">
        <x:v>Art Director</x:v>
      </x:c>
      <x:c r="E201" t="str">
        <x:v>Senior</x:v>
      </x:c>
      <x:c r="F201" s="30" t="n">
        <x:v>45525</x:v>
      </x:c>
      <x:c r="G201" s="30"/>
      <x:c r="H201" t="str">
        <x:v>Active</x:v>
      </x:c>
      <x:c r="I201" t="str">
        <x:v>Permanent</x:v>
      </x:c>
      <x:c r="J201" t="str"/>
      <x:c r="K201" t="str">
        <x:v>Surabaya</x:v>
      </x:c>
      <x:c r="L201" t="str">
        <x:v>Not Specified</x:v>
      </x:c>
      <x:c r="M201" s="32" t="n">
        <x:f>ROUND((IF(G201="",DATE(2025,12,31),G201)-F201)/30.4375,0)</x:f>
        <x:v>16</x:v>
      </x:c>
    </x:row>
    <x:row r="202">
      <x:c r="A202" t="str">
        <x:v>EMP-0201</x:v>
      </x:c>
      <x:c r="B202" t="str">
        <x:v>Omar Pratama</x:v>
      </x:c>
      <x:c r="C202" t="str">
        <x:v>IT</x:v>
      </x:c>
      <x:c r="D202" t="str">
        <x:v>Frontend Developer</x:v>
      </x:c>
      <x:c r="E202" t="str">
        <x:v>Staff</x:v>
      </x:c>
      <x:c r="F202" s="30" t="n">
        <x:v>45173</x:v>
      </x:c>
      <x:c r="G202" s="30"/>
      <x:c r="H202" t="str">
        <x:v>Active</x:v>
      </x:c>
      <x:c r="I202" t="str">
        <x:v>Permanent</x:v>
      </x:c>
      <x:c r="J202" t="str"/>
      <x:c r="K202" t="str">
        <x:v>Bali</x:v>
      </x:c>
      <x:c r="L202" t="str">
        <x:v>Not Specified</x:v>
      </x:c>
      <x:c r="M202" s="32" t="n">
        <x:f>ROUND((IF(G202="",DATE(2025,12,31),G202)-F202)/30.4375,0)</x:f>
        <x:v>28</x:v>
      </x:c>
    </x:row>
    <x:row r="203">
      <x:c r="A203" t="str">
        <x:v>EMP-0202</x:v>
      </x:c>
      <x:c r="B203" t="str">
        <x:v>Mila Lestari</x:v>
      </x:c>
      <x:c r="C203" t="str">
        <x:v>HR</x:v>
      </x:c>
      <x:c r="D203" t="str">
        <x:v>HR Operations Assistant</x:v>
      </x:c>
      <x:c r="E203" t="str">
        <x:v>Senior</x:v>
      </x:c>
      <x:c r="F203" s="30" t="n">
        <x:v>45958</x:v>
      </x:c>
      <x:c r="G203" s="30"/>
      <x:c r="H203" t="str">
        <x:v>Active</x:v>
      </x:c>
      <x:c r="I203" t="str">
        <x:v>Permanent</x:v>
      </x:c>
      <x:c r="J203" t="str"/>
      <x:c r="K203" t="str">
        <x:v>Jakarta</x:v>
      </x:c>
      <x:c r="L203" t="str">
        <x:v>Female</x:v>
      </x:c>
      <x:c r="M203" s="32" t="n">
        <x:f>ROUND((IF(G203="",DATE(2025,12,31),G203)-F203)/30.4375,0)</x:f>
        <x:v>2</x:v>
      </x:c>
    </x:row>
    <x:row r="204">
      <x:c r="A204" t="str">
        <x:v>EMP-0203</x:v>
      </x:c>
      <x:c r="B204" t="str">
        <x:v>Zaki Santoso</x:v>
      </x:c>
      <x:c r="C204" t="str">
        <x:v>IT</x:v>
      </x:c>
      <x:c r="D204" t="str">
        <x:v>Frontend Developer</x:v>
      </x:c>
      <x:c r="E204" t="str">
        <x:v>Staff</x:v>
      </x:c>
      <x:c r="F204" s="30" t="n">
        <x:v>44949</x:v>
      </x:c>
      <x:c r="G204" s="30" t="n">
        <x:v>45728</x:v>
      </x:c>
      <x:c r="H204" t="str">
        <x:v>Exited</x:v>
      </x:c>
      <x:c r="I204" t="str">
        <x:v>Permanent</x:v>
      </x:c>
      <x:c r="J204" t="str">
        <x:v>Performance</x:v>
      </x:c>
      <x:c r="K204" t="str">
        <x:v>Bandung</x:v>
      </x:c>
      <x:c r="L204" t="str">
        <x:v>Not Specified</x:v>
      </x:c>
      <x:c r="M204" s="32" t="n">
        <x:f>ROUND((IF(G204="",DATE(2025,12,31),G204)-F204)/30.4375,0)</x:f>
        <x:v>26</x:v>
      </x:c>
    </x:row>
    <x:row r="205">
      <x:c r="A205" t="str">
        <x:v>EMP-0204</x:v>
      </x:c>
      <x:c r="B205" t="str">
        <x:v>Wira Rahman</x:v>
      </x:c>
      <x:c r="C205" t="str">
        <x:v>HR</x:v>
      </x:c>
      <x:c r="D205" t="str">
        <x:v>HR Generalist</x:v>
      </x:c>
      <x:c r="E205" t="str">
        <x:v>Senior</x:v>
      </x:c>
      <x:c r="F205" s="30" t="n">
        <x:v>44533</x:v>
      </x:c>
      <x:c r="G205" s="30"/>
      <x:c r="H205" t="str">
        <x:v>Active</x:v>
      </x:c>
      <x:c r="I205" t="str">
        <x:v>Permanent</x:v>
      </x:c>
      <x:c r="J205" t="str"/>
      <x:c r="K205" t="str">
        <x:v>Bandung</x:v>
      </x:c>
      <x:c r="L205" t="str">
        <x:v>Male</x:v>
      </x:c>
      <x:c r="M205" s="32" t="n">
        <x:f>ROUND((IF(G205="",DATE(2025,12,31),G205)-F205)/30.4375,0)</x:f>
        <x:v>49</x:v>
      </x:c>
    </x:row>
    <x:row r="206">
      <x:c r="A206" t="str">
        <x:v>EMP-0205</x:v>
      </x:c>
      <x:c r="B206" t="str">
        <x:v>Nanda Putra</x:v>
      </x:c>
      <x:c r="C206" t="str">
        <x:v>Account Management</x:v>
      </x:c>
      <x:c r="D206" t="str">
        <x:v>Account Manager</x:v>
      </x:c>
      <x:c r="E206" t="str">
        <x:v>Staff</x:v>
      </x:c>
      <x:c r="F206" s="30" t="n">
        <x:v>44402</x:v>
      </x:c>
      <x:c r="G206" s="30"/>
      <x:c r="H206" t="str">
        <x:v>Active</x:v>
      </x:c>
      <x:c r="I206" t="str">
        <x:v>Permanent</x:v>
      </x:c>
      <x:c r="J206" t="str"/>
      <x:c r="K206" t="str">
        <x:v>Remote</x:v>
      </x:c>
      <x:c r="L206" t="str">
        <x:v>Male</x:v>
      </x:c>
      <x:c r="M206" s="32" t="n">
        <x:f>ROUND((IF(G206="",DATE(2025,12,31),G206)-F206)/30.4375,0)</x:f>
        <x:v>53</x:v>
      </x:c>
    </x:row>
    <x:row r="207">
      <x:c r="A207" t="str">
        <x:v>EMP-0206</x:v>
      </x:c>
      <x:c r="B207" t="str">
        <x:v>Alya Rahman</x:v>
      </x:c>
      <x:c r="C207" t="str">
        <x:v>Sales</x:v>
      </x:c>
      <x:c r="D207" t="str">
        <x:v>Business Development</x:v>
      </x:c>
      <x:c r="E207" t="str">
        <x:v>Staff</x:v>
      </x:c>
      <x:c r="F207" s="30" t="n">
        <x:v>44369</x:v>
      </x:c>
      <x:c r="G207" s="30"/>
      <x:c r="H207" t="str">
        <x:v>Active</x:v>
      </x:c>
      <x:c r="I207" t="str">
        <x:v>Permanent</x:v>
      </x:c>
      <x:c r="J207" t="str"/>
      <x:c r="K207" t="str">
        <x:v>Bali</x:v>
      </x:c>
      <x:c r="L207" t="str">
        <x:v>Male</x:v>
      </x:c>
      <x:c r="M207" s="32" t="n">
        <x:f>ROUND((IF(G207="",DATE(2025,12,31),G207)-F207)/30.4375,0)</x:f>
        <x:v>54</x:v>
      </x:c>
    </x:row>
    <x:row r="208">
      <x:c r="A208" t="str">
        <x:v>EMP-0207</x:v>
      </x:c>
      <x:c r="B208" t="str">
        <x:v>Putri Sari</x:v>
      </x:c>
      <x:c r="C208" t="str">
        <x:v>Sales</x:v>
      </x:c>
      <x:c r="D208" t="str">
        <x:v>Business Development</x:v>
      </x:c>
      <x:c r="E208" t="str">
        <x:v>Senior</x:v>
      </x:c>
      <x:c r="F208" s="30" t="n">
        <x:v>45240</x:v>
      </x:c>
      <x:c r="G208" s="30"/>
      <x:c r="H208" t="str">
        <x:v>Active</x:v>
      </x:c>
      <x:c r="I208" t="str">
        <x:v>Permanent</x:v>
      </x:c>
      <x:c r="J208" t="str"/>
      <x:c r="K208" t="str">
        <x:v>Jakarta</x:v>
      </x:c>
      <x:c r="L208" t="str">
        <x:v>Female</x:v>
      </x:c>
      <x:c r="M208" s="32" t="n">
        <x:f>ROUND((IF(G208="",DATE(2025,12,31),G208)-F208)/30.4375,0)</x:f>
        <x:v>26</x:v>
      </x:c>
    </x:row>
    <x:row r="209">
      <x:c r="A209" t="str">
        <x:v>EMP-0208</x:v>
      </x:c>
      <x:c r="B209" t="str">
        <x:v>Eka Sari</x:v>
      </x:c>
      <x:c r="C209" t="str">
        <x:v>Finance</x:v>
      </x:c>
      <x:c r="D209" t="str">
        <x:v>Tax Officer</x:v>
      </x:c>
      <x:c r="E209" t="str">
        <x:v>Senior</x:v>
      </x:c>
      <x:c r="F209" s="30" t="n">
        <x:v>44342</x:v>
      </x:c>
      <x:c r="G209" s="30"/>
      <x:c r="H209" t="str">
        <x:v>Active</x:v>
      </x:c>
      <x:c r="I209" t="str">
        <x:v>Internship</x:v>
      </x:c>
      <x:c r="J209" t="str"/>
      <x:c r="K209" t="str">
        <x:v>Surabaya</x:v>
      </x:c>
      <x:c r="L209" t="str">
        <x:v>Male</x:v>
      </x:c>
      <x:c r="M209" s="32" t="n">
        <x:f>ROUND((IF(G209="",DATE(2025,12,31),G209)-F209)/30.4375,0)</x:f>
        <x:v>55</x:v>
      </x:c>
    </x:row>
    <x:row r="210">
      <x:c r="A210" t="str">
        <x:v>EMP-0209</x:v>
      </x:c>
      <x:c r="B210" t="str">
        <x:v>Tara Lestari</x:v>
      </x:c>
      <x:c r="C210" t="str">
        <x:v>Sales</x:v>
      </x:c>
      <x:c r="D210" t="str">
        <x:v>Key Account Officer</x:v>
      </x:c>
      <x:c r="E210" t="str">
        <x:v>Staff</x:v>
      </x:c>
      <x:c r="F210" s="30" t="n">
        <x:v>45595</x:v>
      </x:c>
      <x:c r="G210" s="30"/>
      <x:c r="H210" t="str">
        <x:v>Active</x:v>
      </x:c>
      <x:c r="I210" t="str">
        <x:v>Permanent</x:v>
      </x:c>
      <x:c r="J210" t="str"/>
      <x:c r="K210" t="str">
        <x:v>Jakarta</x:v>
      </x:c>
      <x:c r="L210" t="str">
        <x:v>Female</x:v>
      </x:c>
      <x:c r="M210" s="32" t="n">
        <x:f>ROUND((IF(G210="",DATE(2025,12,31),G210)-F210)/30.4375,0)</x:f>
        <x:v>14</x:v>
      </x:c>
    </x:row>
    <x:row r="211">
      <x:c r="A211" t="str">
        <x:v>EMP-0210</x:v>
      </x:c>
      <x:c r="B211" t="str">
        <x:v>Nanda Kusuma</x:v>
      </x:c>
      <x:c r="C211" t="str">
        <x:v>HR</x:v>
      </x:c>
      <x:c r="D211" t="str">
        <x:v>Recruiter</x:v>
      </x:c>
      <x:c r="E211" t="str">
        <x:v>Staff</x:v>
      </x:c>
      <x:c r="F211" s="30" t="n">
        <x:v>44320</x:v>
      </x:c>
      <x:c r="G211" s="30" t="n">
        <x:v>45861</x:v>
      </x:c>
      <x:c r="H211" t="str">
        <x:v>Exited</x:v>
      </x:c>
      <x:c r="I211" t="str">
        <x:v>Permanent</x:v>
      </x:c>
      <x:c r="J211" t="str">
        <x:v>Personal Reason</x:v>
      </x:c>
      <x:c r="K211" t="str">
        <x:v>Bali</x:v>
      </x:c>
      <x:c r="L211" t="str">
        <x:v>Male</x:v>
      </x:c>
      <x:c r="M211" s="32" t="n">
        <x:f>ROUND((IF(G211="",DATE(2025,12,31),G211)-F211)/30.4375,0)</x:f>
        <x:v>51</x:v>
      </x:c>
    </x:row>
    <x:row r="212">
      <x:c r="A212" t="str">
        <x:v>EMP-0211</x:v>
      </x:c>
      <x:c r="B212" t="str">
        <x:v>Kirana Sari</x:v>
      </x:c>
      <x:c r="C212" t="str">
        <x:v>Account Management</x:v>
      </x:c>
      <x:c r="D212" t="str">
        <x:v>Account Manager</x:v>
      </x:c>
      <x:c r="E212" t="str">
        <x:v>Staff</x:v>
      </x:c>
      <x:c r="F212" s="30" t="n">
        <x:v>44831</x:v>
      </x:c>
      <x:c r="G212" s="30"/>
      <x:c r="H212" t="str">
        <x:v>Active</x:v>
      </x:c>
      <x:c r="I212" t="str">
        <x:v>Contract</x:v>
      </x:c>
      <x:c r="J212" t="str"/>
      <x:c r="K212" t="str">
        <x:v>Bandung</x:v>
      </x:c>
      <x:c r="L212" t="str">
        <x:v>Not Specified</x:v>
      </x:c>
      <x:c r="M212" s="32" t="n">
        <x:f>ROUND((IF(G212="",DATE(2025,12,31),G212)-F212)/30.4375,0)</x:f>
        <x:v>39</x:v>
      </x:c>
    </x:row>
    <x:row r="213">
      <x:c r="A213" t="str">
        <x:v>EMP-0212</x:v>
      </x:c>
      <x:c r="B213" t="str">
        <x:v>Citra Sari</x:v>
      </x:c>
      <x:c r="C213" t="str">
        <x:v>Account Management</x:v>
      </x:c>
      <x:c r="D213" t="str">
        <x:v>Account Executive</x:v>
      </x:c>
      <x:c r="E213" t="str">
        <x:v>Staff</x:v>
      </x:c>
      <x:c r="F213" s="30" t="n">
        <x:v>45092</x:v>
      </x:c>
      <x:c r="G213" s="30"/>
      <x:c r="H213" t="str">
        <x:v>Active</x:v>
      </x:c>
      <x:c r="I213" t="str">
        <x:v>Contract</x:v>
      </x:c>
      <x:c r="J213" t="str"/>
      <x:c r="K213" t="str">
        <x:v>Jakarta</x:v>
      </x:c>
      <x:c r="L213" t="str">
        <x:v>Female</x:v>
      </x:c>
      <x:c r="M213" s="32" t="n">
        <x:f>ROUND((IF(G213="",DATE(2025,12,31),G213)-F213)/30.4375,0)</x:f>
        <x:v>31</x:v>
      </x:c>
    </x:row>
    <x:row r="214">
      <x:c r="A214" t="str">
        <x:v>EMP-0213</x:v>
      </x:c>
      <x:c r="B214" t="str">
        <x:v>Eka Kusuma</x:v>
      </x:c>
      <x:c r="C214" t="str">
        <x:v>Finance</x:v>
      </x:c>
      <x:c r="D214" t="str">
        <x:v>Finance Officer</x:v>
      </x:c>
      <x:c r="E214" t="str">
        <x:v>Staff</x:v>
      </x:c>
      <x:c r="F214" s="30" t="n">
        <x:v>45715</x:v>
      </x:c>
      <x:c r="G214" s="30"/>
      <x:c r="H214" t="str">
        <x:v>Active</x:v>
      </x:c>
      <x:c r="I214" t="str">
        <x:v>Permanent</x:v>
      </x:c>
      <x:c r="J214" t="str"/>
      <x:c r="K214" t="str">
        <x:v>Jakarta</x:v>
      </x:c>
      <x:c r="L214" t="str">
        <x:v>Not Specified</x:v>
      </x:c>
      <x:c r="M214" s="32" t="n">
        <x:f>ROUND((IF(G214="",DATE(2025,12,31),G214)-F214)/30.4375,0)</x:f>
        <x:v>10</x:v>
      </x:c>
    </x:row>
    <x:row r="215">
      <x:c r="A215" t="str">
        <x:v>EMP-0214</x:v>
      </x:c>
      <x:c r="B215" t="str">
        <x:v>Laras Santoso</x:v>
      </x:c>
      <x:c r="C215" t="str">
        <x:v>HR</x:v>
      </x:c>
      <x:c r="D215" t="str">
        <x:v>People Partner</x:v>
      </x:c>
      <x:c r="E215" t="str">
        <x:v>Manager</x:v>
      </x:c>
      <x:c r="F215" s="30" t="n">
        <x:v>45268</x:v>
      </x:c>
      <x:c r="G215" s="30"/>
      <x:c r="H215" t="str">
        <x:v>Active</x:v>
      </x:c>
      <x:c r="I215" t="str">
        <x:v>Contract</x:v>
      </x:c>
      <x:c r="J215" t="str"/>
      <x:c r="K215" t="str">
        <x:v>Surabaya</x:v>
      </x:c>
      <x:c r="L215" t="str">
        <x:v>Female</x:v>
      </x:c>
      <x:c r="M215" s="32" t="n">
        <x:f>ROUND((IF(G215="",DATE(2025,12,31),G215)-F215)/30.4375,0)</x:f>
        <x:v>25</x:v>
      </x:c>
    </x:row>
    <x:row r="216">
      <x:c r="A216" t="str">
        <x:v>EMP-0215</x:v>
      </x:c>
      <x:c r="B216" t="str">
        <x:v>Rafi Lestari</x:v>
      </x:c>
      <x:c r="C216" t="str">
        <x:v>IT</x:v>
      </x:c>
      <x:c r="D216" t="str">
        <x:v>IT Support</x:v>
      </x:c>
      <x:c r="E216" t="str">
        <x:v>Senior</x:v>
      </x:c>
      <x:c r="F216" s="30" t="n">
        <x:v>44438</x:v>
      </x:c>
      <x:c r="G216" s="30"/>
      <x:c r="H216" t="str">
        <x:v>Active</x:v>
      </x:c>
      <x:c r="I216" t="str">
        <x:v>Permanent</x:v>
      </x:c>
      <x:c r="J216" t="str"/>
      <x:c r="K216" t="str">
        <x:v>Remote</x:v>
      </x:c>
      <x:c r="L216" t="str">
        <x:v>Male</x:v>
      </x:c>
      <x:c r="M216" s="32" t="n">
        <x:f>ROUND((IF(G216="",DATE(2025,12,31),G216)-F216)/30.4375,0)</x:f>
        <x:v>52</x:v>
      </x:c>
    </x:row>
    <x:row r="217">
      <x:c r="A217" t="str">
        <x:v>EMP-0216</x:v>
      </x:c>
      <x:c r="B217" t="str">
        <x:v>Laras Santoso</x:v>
      </x:c>
      <x:c r="C217" t="str">
        <x:v>Creative</x:v>
      </x:c>
      <x:c r="D217" t="str">
        <x:v>Graphic Designer</x:v>
      </x:c>
      <x:c r="E217" t="str">
        <x:v>Staff</x:v>
      </x:c>
      <x:c r="F217" s="30" t="n">
        <x:v>45243</x:v>
      </x:c>
      <x:c r="G217" s="30"/>
      <x:c r="H217" t="str">
        <x:v>Active</x:v>
      </x:c>
      <x:c r="I217" t="str">
        <x:v>Permanent</x:v>
      </x:c>
      <x:c r="J217" t="str"/>
      <x:c r="K217" t="str">
        <x:v>Bali</x:v>
      </x:c>
      <x:c r="L217" t="str">
        <x:v>Female</x:v>
      </x:c>
      <x:c r="M217" s="32" t="n">
        <x:f>ROUND((IF(G217="",DATE(2025,12,31),G217)-F217)/30.4375,0)</x:f>
        <x:v>26</x:v>
      </x:c>
    </x:row>
    <x:row r="218">
      <x:c r="A218" t="str">
        <x:v>EMP-0217</x:v>
      </x:c>
      <x:c r="B218" t="str">
        <x:v>Bagus Pratama</x:v>
      </x:c>
      <x:c r="C218" t="str">
        <x:v>Creative</x:v>
      </x:c>
      <x:c r="D218" t="str">
        <x:v>Graphic Designer</x:v>
      </x:c>
      <x:c r="E218" t="str">
        <x:v>Supervisor</x:v>
      </x:c>
      <x:c r="F218" s="30" t="n">
        <x:v>45577</x:v>
      </x:c>
      <x:c r="G218" s="30"/>
      <x:c r="H218" t="str">
        <x:v>Active</x:v>
      </x:c>
      <x:c r="I218" t="str">
        <x:v>Permanent</x:v>
      </x:c>
      <x:c r="J218" t="str"/>
      <x:c r="K218" t="str">
        <x:v>Bali</x:v>
      </x:c>
      <x:c r="L218" t="str">
        <x:v>Female</x:v>
      </x:c>
      <x:c r="M218" s="32" t="n">
        <x:f>ROUND((IF(G218="",DATE(2025,12,31),G218)-F218)/30.4375,0)</x:f>
        <x:v>15</x:v>
      </x:c>
    </x:row>
    <x:row r="219">
      <x:c r="A219" t="str">
        <x:v>EMP-0218</x:v>
      </x:c>
      <x:c r="B219" t="str">
        <x:v>Yuni Sari</x:v>
      </x:c>
      <x:c r="C219" t="str">
        <x:v>Creative</x:v>
      </x:c>
      <x:c r="D219" t="str">
        <x:v>Video Editor</x:v>
      </x:c>
      <x:c r="E219" t="str">
        <x:v>Staff</x:v>
      </x:c>
      <x:c r="F219" s="30" t="n">
        <x:v>44504</x:v>
      </x:c>
      <x:c r="G219" s="30"/>
      <x:c r="H219" t="str">
        <x:v>Active</x:v>
      </x:c>
      <x:c r="I219" t="str">
        <x:v>Internship</x:v>
      </x:c>
      <x:c r="J219" t="str"/>
      <x:c r="K219" t="str">
        <x:v>Jakarta</x:v>
      </x:c>
      <x:c r="L219" t="str">
        <x:v>Not Specified</x:v>
      </x:c>
      <x:c r="M219" s="32" t="n">
        <x:f>ROUND((IF(G219="",DATE(2025,12,31),G219)-F219)/30.4375,0)</x:f>
        <x:v>50</x:v>
      </x:c>
    </x:row>
    <x:row r="220">
      <x:c r="A220" t="str">
        <x:v>EMP-0219</x:v>
      </x:c>
      <x:c r="B220" t="str">
        <x:v>Dimas Permana</x:v>
      </x:c>
      <x:c r="C220" t="str">
        <x:v>Creative</x:v>
      </x:c>
      <x:c r="D220" t="str">
        <x:v>Copywriter</x:v>
      </x:c>
      <x:c r="E220" t="str">
        <x:v>Staff</x:v>
      </x:c>
      <x:c r="F220" s="30" t="n">
        <x:v>45672</x:v>
      </x:c>
      <x:c r="G220" s="30"/>
      <x:c r="H220" t="str">
        <x:v>Active</x:v>
      </x:c>
      <x:c r="I220" t="str">
        <x:v>Contract</x:v>
      </x:c>
      <x:c r="J220" t="str"/>
      <x:c r="K220" t="str">
        <x:v>Bali</x:v>
      </x:c>
      <x:c r="L220" t="str">
        <x:v>Male</x:v>
      </x:c>
      <x:c r="M220" s="32" t="n">
        <x:f>ROUND((IF(G220="",DATE(2025,12,31),G220)-F220)/30.4375,0)</x:f>
        <x:v>11</x:v>
      </x:c>
    </x:row>
    <x:row r="221">
      <x:c r="A221" t="str">
        <x:v>EMP-0220</x:v>
      </x:c>
      <x:c r="B221" t="str">
        <x:v>Omar Nugroho</x:v>
      </x:c>
      <x:c r="C221" t="str">
        <x:v>IT</x:v>
      </x:c>
      <x:c r="D221" t="str">
        <x:v>Frontend Developer</x:v>
      </x:c>
      <x:c r="E221" t="str">
        <x:v>Staff</x:v>
      </x:c>
      <x:c r="F221" s="30" t="n">
        <x:v>45844</x:v>
      </x:c>
      <x:c r="G221" s="30"/>
      <x:c r="H221" t="str">
        <x:v>Active</x:v>
      </x:c>
      <x:c r="I221" t="str">
        <x:v>Permanent</x:v>
      </x:c>
      <x:c r="J221" t="str"/>
      <x:c r="K221" t="str">
        <x:v>Remote</x:v>
      </x:c>
      <x:c r="L221" t="str">
        <x:v>Female</x:v>
      </x:c>
      <x:c r="M221" s="32" t="n">
        <x:f>ROUND((IF(G221="",DATE(2025,12,31),G221)-F221)/30.4375,0)</x:f>
        <x:v>6</x:v>
      </x:c>
    </x:row>
    <x:row r="222">
      <x:c r="A222" t="str">
        <x:v>EMP-0221</x:v>
      </x:c>
      <x:c r="B222" t="str">
        <x:v>Joko Kusuma</x:v>
      </x:c>
      <x:c r="C222" t="str">
        <x:v>Sales</x:v>
      </x:c>
      <x:c r="D222" t="str">
        <x:v>Sales Admin</x:v>
      </x:c>
      <x:c r="E222" t="str">
        <x:v>Staff</x:v>
      </x:c>
      <x:c r="F222" s="30" t="n">
        <x:v>45329</x:v>
      </x:c>
      <x:c r="G222" s="30"/>
      <x:c r="H222" t="str">
        <x:v>Active</x:v>
      </x:c>
      <x:c r="I222" t="str">
        <x:v>Permanent</x:v>
      </x:c>
      <x:c r="J222" t="str"/>
      <x:c r="K222" t="str">
        <x:v>Surabaya</x:v>
      </x:c>
      <x:c r="L222" t="str">
        <x:v>Not Specified</x:v>
      </x:c>
      <x:c r="M222" s="32" t="n">
        <x:f>ROUND((IF(G222="",DATE(2025,12,31),G222)-F222)/30.4375,0)</x:f>
        <x:v>23</x:v>
      </x:c>
    </x:row>
    <x:row r="223">
      <x:c r="A223" t="str">
        <x:v>EMP-0222</x:v>
      </x:c>
      <x:c r="B223" t="str">
        <x:v>Alya Sari</x:v>
      </x:c>
      <x:c r="C223" t="str">
        <x:v>IT</x:v>
      </x:c>
      <x:c r="D223" t="str">
        <x:v>Data Analyst</x:v>
      </x:c>
      <x:c r="E223" t="str">
        <x:v>Staff</x:v>
      </x:c>
      <x:c r="F223" s="30" t="n">
        <x:v>45207</x:v>
      </x:c>
      <x:c r="G223" s="30" t="n">
        <x:v>45758</x:v>
      </x:c>
      <x:c r="H223" t="str">
        <x:v>Exited</x:v>
      </x:c>
      <x:c r="I223" t="str">
        <x:v>Contract</x:v>
      </x:c>
      <x:c r="J223" t="str">
        <x:v>End of Contract</x:v>
      </x:c>
      <x:c r="K223" t="str">
        <x:v>Bandung</x:v>
      </x:c>
      <x:c r="L223" t="str">
        <x:v>Female</x:v>
      </x:c>
      <x:c r="M223" s="32" t="n">
        <x:f>ROUND((IF(G223="",DATE(2025,12,31),G223)-F223)/30.4375,0)</x:f>
        <x:v>18</x:v>
      </x:c>
    </x:row>
    <x:row r="224">
      <x:c r="A224" t="str">
        <x:v>EMP-0223</x:v>
      </x:c>
      <x:c r="B224" t="str">
        <x:v>Joko Lestari</x:v>
      </x:c>
      <x:c r="C224" t="str">
        <x:v>HR</x:v>
      </x:c>
      <x:c r="D224" t="str">
        <x:v>HR Operations Assistant</x:v>
      </x:c>
      <x:c r="E224" t="str">
        <x:v>Senior</x:v>
      </x:c>
      <x:c r="F224" s="30" t="n">
        <x:v>45617</x:v>
      </x:c>
      <x:c r="G224" s="30" t="n">
        <x:v>45829</x:v>
      </x:c>
      <x:c r="H224" t="str">
        <x:v>Exited</x:v>
      </x:c>
      <x:c r="I224" t="str">
        <x:v>Permanent</x:v>
      </x:c>
      <x:c r="J224" t="str">
        <x:v>Career Growth</x:v>
      </x:c>
      <x:c r="K224" t="str">
        <x:v>Remote</x:v>
      </x:c>
      <x:c r="L224" t="str">
        <x:v>Not Specified</x:v>
      </x:c>
      <x:c r="M224" s="32" t="n">
        <x:f>ROUND((IF(G224="",DATE(2025,12,31),G224)-F224)/30.4375,0)</x:f>
        <x:v>7</x:v>
      </x:c>
    </x:row>
    <x:row r="225">
      <x:c r="A225" t="str">
        <x:v>EMP-0224</x:v>
      </x:c>
      <x:c r="B225" t="str">
        <x:v>Rafi Sari</x:v>
      </x:c>
      <x:c r="C225" t="str">
        <x:v>Creative</x:v>
      </x:c>
      <x:c r="D225" t="str">
        <x:v>Copywriter</x:v>
      </x:c>
      <x:c r="E225" t="str">
        <x:v>Staff</x:v>
      </x:c>
      <x:c r="F225" s="30" t="n">
        <x:v>44319</x:v>
      </x:c>
      <x:c r="G225" s="30" t="n">
        <x:v>45730</x:v>
      </x:c>
      <x:c r="H225" t="str">
        <x:v>Exited</x:v>
      </x:c>
      <x:c r="I225" t="str">
        <x:v>Permanent</x:v>
      </x:c>
      <x:c r="J225" t="str">
        <x:v>End of Contract</x:v>
      </x:c>
      <x:c r="K225" t="str">
        <x:v>Jakarta</x:v>
      </x:c>
      <x:c r="L225" t="str">
        <x:v>Female</x:v>
      </x:c>
      <x:c r="M225" s="32" t="n">
        <x:f>ROUND((IF(G225="",DATE(2025,12,31),G225)-F225)/30.4375,0)</x:f>
        <x:v>46</x:v>
      </x:c>
    </x:row>
    <x:row r="226">
      <x:c r="A226" t="str">
        <x:v>EMP-0225</x:v>
      </x:c>
      <x:c r="B226" t="str">
        <x:v>Mila Lestari</x:v>
      </x:c>
      <x:c r="C226" t="str">
        <x:v>IT</x:v>
      </x:c>
      <x:c r="D226" t="str">
        <x:v>IT Support</x:v>
      </x:c>
      <x:c r="E226" t="str">
        <x:v>Staff</x:v>
      </x:c>
      <x:c r="F226" s="30" t="n">
        <x:v>45728</x:v>
      </x:c>
      <x:c r="G226" s="30"/>
      <x:c r="H226" t="str">
        <x:v>Active</x:v>
      </x:c>
      <x:c r="I226" t="str">
        <x:v>Permanent</x:v>
      </x:c>
      <x:c r="J226" t="str"/>
      <x:c r="K226" t="str">
        <x:v>Bandung</x:v>
      </x:c>
      <x:c r="L226" t="str">
        <x:v>Not Specified</x:v>
      </x:c>
      <x:c r="M226" s="32" t="n">
        <x:f>ROUND((IF(G226="",DATE(2025,12,31),G226)-F226)/30.4375,0)</x:f>
        <x:v>10</x:v>
      </x:c>
    </x:row>
    <x:row r="227">
      <x:c r="A227" t="str">
        <x:v>EMP-0226</x:v>
      </x:c>
      <x:c r="B227" t="str">
        <x:v>Kirana Putra</x:v>
      </x:c>
      <x:c r="C227" t="str">
        <x:v>Account Management</x:v>
      </x:c>
      <x:c r="D227" t="str">
        <x:v>Account Executive</x:v>
      </x:c>
      <x:c r="E227" t="str">
        <x:v>Staff</x:v>
      </x:c>
      <x:c r="F227" s="30" t="n">
        <x:v>44464</x:v>
      </x:c>
      <x:c r="G227" s="30"/>
      <x:c r="H227" t="str">
        <x:v>Active</x:v>
      </x:c>
      <x:c r="I227" t="str">
        <x:v>Permanent</x:v>
      </x:c>
      <x:c r="J227" t="str"/>
      <x:c r="K227" t="str">
        <x:v>Surabaya</x:v>
      </x:c>
      <x:c r="L227" t="str">
        <x:v>Male</x:v>
      </x:c>
      <x:c r="M227" s="32" t="n">
        <x:f>ROUND((IF(G227="",DATE(2025,12,31),G227)-F227)/30.4375,0)</x:f>
        <x:v>51</x:v>
      </x:c>
    </x:row>
    <x:row r="228">
      <x:c r="A228" t="str">
        <x:v>EMP-0227</x:v>
      </x:c>
      <x:c r="B228" t="str">
        <x:v>Dimas Santoso</x:v>
      </x:c>
      <x:c r="C228" t="str">
        <x:v>Account Management</x:v>
      </x:c>
      <x:c r="D228" t="str">
        <x:v>Account Manager</x:v>
      </x:c>
      <x:c r="E228" t="str">
        <x:v>Staff</x:v>
      </x:c>
      <x:c r="F228" s="30" t="n">
        <x:v>44612</x:v>
      </x:c>
      <x:c r="G228" s="30"/>
      <x:c r="H228" t="str">
        <x:v>Active</x:v>
      </x:c>
      <x:c r="I228" t="str">
        <x:v>Permanent</x:v>
      </x:c>
      <x:c r="J228" t="str"/>
      <x:c r="K228" t="str">
        <x:v>Jakarta</x:v>
      </x:c>
      <x:c r="L228" t="str">
        <x:v>Female</x:v>
      </x:c>
      <x:c r="M228" s="32" t="n">
        <x:f>ROUND((IF(G228="",DATE(2025,12,31),G228)-F228)/30.4375,0)</x:f>
        <x:v>46</x:v>
      </x:c>
    </x:row>
    <x:row r="229">
      <x:c r="A229" t="str">
        <x:v>EMP-0228</x:v>
      </x:c>
      <x:c r="B229" t="str">
        <x:v>Omar Nugroho</x:v>
      </x:c>
      <x:c r="C229" t="str">
        <x:v>Account Management</x:v>
      </x:c>
      <x:c r="D229" t="str">
        <x:v>Client Service Officer</x:v>
      </x:c>
      <x:c r="E229" t="str">
        <x:v>Staff</x:v>
      </x:c>
      <x:c r="F229" s="30" t="n">
        <x:v>45294</x:v>
      </x:c>
      <x:c r="G229" s="30"/>
      <x:c r="H229" t="str">
        <x:v>Active</x:v>
      </x:c>
      <x:c r="I229" t="str">
        <x:v>Permanent</x:v>
      </x:c>
      <x:c r="J229" t="str"/>
      <x:c r="K229" t="str">
        <x:v>Remote</x:v>
      </x:c>
      <x:c r="L229" t="str">
        <x:v>Male</x:v>
      </x:c>
      <x:c r="M229" s="32" t="n">
        <x:f>ROUND((IF(G229="",DATE(2025,12,31),G229)-F229)/30.4375,0)</x:f>
        <x:v>24</x:v>
      </x:c>
    </x:row>
    <x:row r="230">
      <x:c r="A230" t="str">
        <x:v>EMP-0229</x:v>
      </x:c>
      <x:c r="B230" t="str">
        <x:v>Gita Putra</x:v>
      </x:c>
      <x:c r="C230" t="str">
        <x:v>Sales</x:v>
      </x:c>
      <x:c r="D230" t="str">
        <x:v>Sales Executive</x:v>
      </x:c>
      <x:c r="E230" t="str">
        <x:v>Staff</x:v>
      </x:c>
      <x:c r="F230" s="30" t="n">
        <x:v>45602</x:v>
      </x:c>
      <x:c r="G230" s="30"/>
      <x:c r="H230" t="str">
        <x:v>Active</x:v>
      </x:c>
      <x:c r="I230" t="str">
        <x:v>Permanent</x:v>
      </x:c>
      <x:c r="J230" t="str"/>
      <x:c r="K230" t="str">
        <x:v>Bali</x:v>
      </x:c>
      <x:c r="L230" t="str">
        <x:v>Female</x:v>
      </x:c>
      <x:c r="M230" s="32" t="n">
        <x:f>ROUND((IF(G230="",DATE(2025,12,31),G230)-F230)/30.4375,0)</x:f>
        <x:v>14</x:v>
      </x:c>
    </x:row>
    <x:row r="231">
      <x:c r="A231" t="str">
        <x:v>EMP-0230</x:v>
      </x:c>
      <x:c r="B231" t="str">
        <x:v>Alya Sari</x:v>
      </x:c>
      <x:c r="C231" t="str">
        <x:v>Finance</x:v>
      </x:c>
      <x:c r="D231" t="str">
        <x:v>Accounting Staff</x:v>
      </x:c>
      <x:c r="E231" t="str">
        <x:v>Manager</x:v>
      </x:c>
      <x:c r="F231" s="30" t="n">
        <x:v>45008</x:v>
      </x:c>
      <x:c r="G231" s="30"/>
      <x:c r="H231" t="str">
        <x:v>Active</x:v>
      </x:c>
      <x:c r="I231" t="str">
        <x:v>Permanent</x:v>
      </x:c>
      <x:c r="J231" t="str"/>
      <x:c r="K231" t="str">
        <x:v>Surabaya</x:v>
      </x:c>
      <x:c r="L231" t="str">
        <x:v>Female</x:v>
      </x:c>
      <x:c r="M231" s="32" t="n">
        <x:f>ROUND((IF(G231="",DATE(2025,12,31),G231)-F231)/30.4375,0)</x:f>
        <x:v>33</x:v>
      </x:c>
    </x:row>
    <x:row r="232">
      <x:c r="A232" t="str">
        <x:v>EMP-0231</x:v>
      </x:c>
      <x:c r="B232" t="str">
        <x:v>Hana Santoso</x:v>
      </x:c>
      <x:c r="C232" t="str">
        <x:v>Sales</x:v>
      </x:c>
      <x:c r="D232" t="str">
        <x:v>Business Development</x:v>
      </x:c>
      <x:c r="E232" t="str">
        <x:v>Staff</x:v>
      </x:c>
      <x:c r="F232" s="30" t="n">
        <x:v>44405</x:v>
      </x:c>
      <x:c r="G232" s="30"/>
      <x:c r="H232" t="str">
        <x:v>Active</x:v>
      </x:c>
      <x:c r="I232" t="str">
        <x:v>Permanent</x:v>
      </x:c>
      <x:c r="J232" t="str"/>
      <x:c r="K232" t="str">
        <x:v>Jakarta</x:v>
      </x:c>
      <x:c r="L232" t="str">
        <x:v>Female</x:v>
      </x:c>
      <x:c r="M232" s="32" t="n">
        <x:f>ROUND((IF(G232="",DATE(2025,12,31),G232)-F232)/30.4375,0)</x:f>
        <x:v>53</x:v>
      </x:c>
    </x:row>
    <x:row r="233">
      <x:c r="A233" t="str">
        <x:v>EMP-0232</x:v>
      </x:c>
      <x:c r="B233" t="str">
        <x:v>Citra Wijaya</x:v>
      </x:c>
      <x:c r="C233" t="str">
        <x:v>Creative</x:v>
      </x:c>
      <x:c r="D233" t="str">
        <x:v>Video Editor</x:v>
      </x:c>
      <x:c r="E233" t="str">
        <x:v>Staff</x:v>
      </x:c>
      <x:c r="F233" s="30" t="n">
        <x:v>45487</x:v>
      </x:c>
      <x:c r="G233" s="30" t="n">
        <x:v>45701</x:v>
      </x:c>
      <x:c r="H233" t="str">
        <x:v>Exited</x:v>
      </x:c>
      <x:c r="I233" t="str">
        <x:v>Permanent</x:v>
      </x:c>
      <x:c r="J233" t="str">
        <x:v>Personal Reason</x:v>
      </x:c>
      <x:c r="K233" t="str">
        <x:v>Jakarta</x:v>
      </x:c>
      <x:c r="L233" t="str">
        <x:v>Female</x:v>
      </x:c>
      <x:c r="M233" s="32" t="n">
        <x:f>ROUND((IF(G233="",DATE(2025,12,31),G233)-F233)/30.4375,0)</x:f>
        <x:v>7</x:v>
      </x:c>
    </x:row>
    <x:row r="234">
      <x:c r="A234" t="str">
        <x:v>EMP-0233</x:v>
      </x:c>
      <x:c r="B234" t="str">
        <x:v>Fajar Utami</x:v>
      </x:c>
      <x:c r="C234" t="str">
        <x:v>Operations</x:v>
      </x:c>
      <x:c r="D234" t="str">
        <x:v>Project Coordinator</x:v>
      </x:c>
      <x:c r="E234" t="str">
        <x:v>Senior</x:v>
      </x:c>
      <x:c r="F234" s="30" t="n">
        <x:v>44385</x:v>
      </x:c>
      <x:c r="G234" s="30" t="n">
        <x:v>45827</x:v>
      </x:c>
      <x:c r="H234" t="str">
        <x:v>Exited</x:v>
      </x:c>
      <x:c r="I234" t="str">
        <x:v>Permanent</x:v>
      </x:c>
      <x:c r="J234" t="str">
        <x:v>Career Growth</x:v>
      </x:c>
      <x:c r="K234" t="str">
        <x:v>Remote</x:v>
      </x:c>
      <x:c r="L234" t="str">
        <x:v>Female</x:v>
      </x:c>
      <x:c r="M234" s="32" t="n">
        <x:f>ROUND((IF(G234="",DATE(2025,12,31),G234)-F234)/30.4375,0)</x:f>
        <x:v>47</x:v>
      </x:c>
    </x:row>
    <x:row r="235">
      <x:c r="A235" t="str">
        <x:v>EMP-0234</x:v>
      </x:c>
      <x:c r="B235" t="str">
        <x:v>Indra Nugroho</x:v>
      </x:c>
      <x:c r="C235" t="str">
        <x:v>Account Management</x:v>
      </x:c>
      <x:c r="D235" t="str">
        <x:v>Strategist</x:v>
      </x:c>
      <x:c r="E235" t="str">
        <x:v>Staff</x:v>
      </x:c>
      <x:c r="F235" s="30" t="n">
        <x:v>44980</x:v>
      </x:c>
      <x:c r="G235" s="30"/>
      <x:c r="H235" t="str">
        <x:v>Active</x:v>
      </x:c>
      <x:c r="I235" t="str">
        <x:v>Permanent</x:v>
      </x:c>
      <x:c r="J235" t="str"/>
      <x:c r="K235" t="str">
        <x:v>Bandung</x:v>
      </x:c>
      <x:c r="L235" t="str">
        <x:v>Female</x:v>
      </x:c>
      <x:c r="M235" s="32" t="n">
        <x:f>ROUND((IF(G235="",DATE(2025,12,31),G235)-F235)/30.4375,0)</x:f>
        <x:v>34</x:v>
      </x:c>
    </x:row>
    <x:row r="236">
      <x:c r="A236" t="str">
        <x:v>EMP-0235</x:v>
      </x:c>
      <x:c r="B236" t="str">
        <x:v>Sinta Hidayat</x:v>
      </x:c>
      <x:c r="C236" t="str">
        <x:v>Account Management</x:v>
      </x:c>
      <x:c r="D236" t="str">
        <x:v>Account Manager</x:v>
      </x:c>
      <x:c r="E236" t="str">
        <x:v>Staff</x:v>
      </x:c>
      <x:c r="F236" s="30" t="n">
        <x:v>45465</x:v>
      </x:c>
      <x:c r="G236" s="30"/>
      <x:c r="H236" t="str">
        <x:v>Active</x:v>
      </x:c>
      <x:c r="I236" t="str">
        <x:v>Permanent</x:v>
      </x:c>
      <x:c r="J236" t="str"/>
      <x:c r="K236" t="str">
        <x:v>Remote</x:v>
      </x:c>
      <x:c r="L236" t="str">
        <x:v>Male</x:v>
      </x:c>
      <x:c r="M236" s="32" t="n">
        <x:f>ROUND((IF(G236="",DATE(2025,12,31),G236)-F236)/30.4375,0)</x:f>
        <x:v>18</x:v>
      </x:c>
    </x:row>
    <x:row r="237">
      <x:c r="A237" t="str">
        <x:v>EMP-0236</x:v>
      </x:c>
      <x:c r="B237" t="str">
        <x:v>Yuni Permana</x:v>
      </x:c>
      <x:c r="C237" t="str">
        <x:v>HR</x:v>
      </x:c>
      <x:c r="D237" t="str">
        <x:v>HR Operations Assistant</x:v>
      </x:c>
      <x:c r="E237" t="str">
        <x:v>Staff</x:v>
      </x:c>
      <x:c r="F237" s="30" t="n">
        <x:v>45055</x:v>
      </x:c>
      <x:c r="G237" s="30"/>
      <x:c r="H237" t="str">
        <x:v>Active</x:v>
      </x:c>
      <x:c r="I237" t="str">
        <x:v>Contract</x:v>
      </x:c>
      <x:c r="J237" t="str"/>
      <x:c r="K237" t="str">
        <x:v>Bali</x:v>
      </x:c>
      <x:c r="L237" t="str">
        <x:v>Female</x:v>
      </x:c>
      <x:c r="M237" s="32" t="n">
        <x:f>ROUND((IF(G237="",DATE(2025,12,31),G237)-F237)/30.4375,0)</x:f>
        <x:v>32</x:v>
      </x:c>
    </x:row>
    <x:row r="238">
      <x:c r="A238" t="str">
        <x:v>EMP-0237</x:v>
      </x:c>
      <x:c r="B238" t="str">
        <x:v>Rafi Putra</x:v>
      </x:c>
      <x:c r="C238" t="str">
        <x:v>Sales</x:v>
      </x:c>
      <x:c r="D238" t="str">
        <x:v>Key Account Officer</x:v>
      </x:c>
      <x:c r="E238" t="str">
        <x:v>Senior</x:v>
      </x:c>
      <x:c r="F238" s="30" t="n">
        <x:v>44932</x:v>
      </x:c>
      <x:c r="G238" s="30"/>
      <x:c r="H238" t="str">
        <x:v>Active</x:v>
      </x:c>
      <x:c r="I238" t="str">
        <x:v>Contract</x:v>
      </x:c>
      <x:c r="J238" t="str"/>
      <x:c r="K238" t="str">
        <x:v>Surabaya</x:v>
      </x:c>
      <x:c r="L238" t="str">
        <x:v>Not Specified</x:v>
      </x:c>
      <x:c r="M238" s="32" t="n">
        <x:f>ROUND((IF(G238="",DATE(2025,12,31),G238)-F238)/30.4375,0)</x:f>
        <x:v>36</x:v>
      </x:c>
    </x:row>
    <x:row r="239">
      <x:c r="A239" t="str">
        <x:v>EMP-0238</x:v>
      </x:c>
      <x:c r="B239" t="str">
        <x:v>Putri Permana</x:v>
      </x:c>
      <x:c r="C239" t="str">
        <x:v>Creative</x:v>
      </x:c>
      <x:c r="D239" t="str">
        <x:v>Copywriter</x:v>
      </x:c>
      <x:c r="E239" t="str">
        <x:v>Staff</x:v>
      </x:c>
      <x:c r="F239" s="30" t="n">
        <x:v>45419</x:v>
      </x:c>
      <x:c r="G239" s="30"/>
      <x:c r="H239" t="str">
        <x:v>Active</x:v>
      </x:c>
      <x:c r="I239" t="str">
        <x:v>Contract</x:v>
      </x:c>
      <x:c r="J239" t="str"/>
      <x:c r="K239" t="str">
        <x:v>Surabaya</x:v>
      </x:c>
      <x:c r="L239" t="str">
        <x:v>Female</x:v>
      </x:c>
      <x:c r="M239" s="32" t="n">
        <x:f>ROUND((IF(G239="",DATE(2025,12,31),G239)-F239)/30.4375,0)</x:f>
        <x:v>20</x:v>
      </x:c>
    </x:row>
    <x:row r="240">
      <x:c r="A240" t="str">
        <x:v>EMP-0239</x:v>
      </x:c>
      <x:c r="B240" t="str">
        <x:v>Bagus Wijaya</x:v>
      </x:c>
      <x:c r="C240" t="str">
        <x:v>Creative</x:v>
      </x:c>
      <x:c r="D240" t="str">
        <x:v>Copywriter</x:v>
      </x:c>
      <x:c r="E240" t="str">
        <x:v>Manager</x:v>
      </x:c>
      <x:c r="F240" s="30" t="n">
        <x:v>44402</x:v>
      </x:c>
      <x:c r="G240" s="30"/>
      <x:c r="H240" t="str">
        <x:v>Active</x:v>
      </x:c>
      <x:c r="I240" t="str">
        <x:v>Permanent</x:v>
      </x:c>
      <x:c r="J240" t="str"/>
      <x:c r="K240" t="str">
        <x:v>Bali</x:v>
      </x:c>
      <x:c r="L240" t="str">
        <x:v>Not Specified</x:v>
      </x:c>
      <x:c r="M240" s="32" t="n">
        <x:f>ROUND((IF(G240="",DATE(2025,12,31),G240)-F240)/30.4375,0)</x:f>
        <x:v>53</x:v>
      </x:c>
    </x:row>
    <x:row r="241">
      <x:c r="A241" t="str">
        <x:v>EMP-0240</x:v>
      </x:c>
      <x:c r="B241" t="str">
        <x:v>Alya Kusuma</x:v>
      </x:c>
      <x:c r="C241" t="str">
        <x:v>Account Management</x:v>
      </x:c>
      <x:c r="D241" t="str">
        <x:v>Strategist</x:v>
      </x:c>
      <x:c r="E241" t="str">
        <x:v>Staff</x:v>
      </x:c>
      <x:c r="F241" s="30" t="n">
        <x:v>45915</x:v>
      </x:c>
      <x:c r="G241" s="30" t="n">
        <x:v>46022</x:v>
      </x:c>
      <x:c r="H241" t="str">
        <x:v>Exited</x:v>
      </x:c>
      <x:c r="I241" t="str">
        <x:v>Permanent</x:v>
      </x:c>
      <x:c r="J241" t="str">
        <x:v>Compensation</x:v>
      </x:c>
      <x:c r="K241" t="str">
        <x:v>Surabaya</x:v>
      </x:c>
      <x:c r="L241" t="str">
        <x:v>Not Specified</x:v>
      </x:c>
      <x:c r="M241" s="32" t="n">
        <x:f>ROUND((IF(G241="",DATE(2025,12,31),G241)-F241)/30.4375,0)</x:f>
        <x:v>4</x:v>
      </x:c>
    </x:row>
    <x:row r="242">
      <x:c r="A242" t="str">
        <x:v>EMP-0241</x:v>
      </x:c>
      <x:c r="B242" t="str">
        <x:v>Joko Santoso</x:v>
      </x:c>
      <x:c r="C242" t="str">
        <x:v>IT</x:v>
      </x:c>
      <x:c r="D242" t="str">
        <x:v>Backend Developer</x:v>
      </x:c>
      <x:c r="E242" t="str">
        <x:v>Senior</x:v>
      </x:c>
      <x:c r="F242" s="30" t="n">
        <x:v>44582</x:v>
      </x:c>
      <x:c r="G242" s="30"/>
      <x:c r="H242" t="str">
        <x:v>Active</x:v>
      </x:c>
      <x:c r="I242" t="str">
        <x:v>Contract</x:v>
      </x:c>
      <x:c r="J242" t="str"/>
      <x:c r="K242" t="str">
        <x:v>Remote</x:v>
      </x:c>
      <x:c r="L242" t="str">
        <x:v>Not Specified</x:v>
      </x:c>
      <x:c r="M242" s="32" t="n">
        <x:f>ROUND((IF(G242="",DATE(2025,12,31),G242)-F242)/30.4375,0)</x:f>
        <x:v>47</x:v>
      </x:c>
    </x:row>
    <x:row r="243">
      <x:c r="A243" t="str">
        <x:v>EMP-0242</x:v>
      </x:c>
      <x:c r="B243" t="str">
        <x:v>Wira Wijaya</x:v>
      </x:c>
      <x:c r="C243" t="str">
        <x:v>Account Management</x:v>
      </x:c>
      <x:c r="D243" t="str">
        <x:v>Account Executive</x:v>
      </x:c>
      <x:c r="E243" t="str">
        <x:v>Staff</x:v>
      </x:c>
      <x:c r="F243" s="30" t="n">
        <x:v>45429</x:v>
      </x:c>
      <x:c r="G243" s="30"/>
      <x:c r="H243" t="str">
        <x:v>Active</x:v>
      </x:c>
      <x:c r="I243" t="str">
        <x:v>Permanent</x:v>
      </x:c>
      <x:c r="J243" t="str"/>
      <x:c r="K243" t="str">
        <x:v>Jakarta</x:v>
      </x:c>
      <x:c r="L243" t="str">
        <x:v>Male</x:v>
      </x:c>
      <x:c r="M243" s="32" t="n">
        <x:f>ROUND((IF(G243="",DATE(2025,12,31),G243)-F243)/30.4375,0)</x:f>
        <x:v>19</x:v>
      </x:c>
    </x:row>
    <x:row r="244">
      <x:c r="A244" t="str">
        <x:v>EMP-0243</x:v>
      </x:c>
      <x:c r="B244" t="str">
        <x:v>Tara Kusuma</x:v>
      </x:c>
      <x:c r="C244" t="str">
        <x:v>Sales</x:v>
      </x:c>
      <x:c r="D244" t="str">
        <x:v>Sales Admin</x:v>
      </x:c>
      <x:c r="E244" t="str">
        <x:v>Senior</x:v>
      </x:c>
      <x:c r="F244" s="30" t="n">
        <x:v>45840</x:v>
      </x:c>
      <x:c r="G244" s="30"/>
      <x:c r="H244" t="str">
        <x:v>Active</x:v>
      </x:c>
      <x:c r="I244" t="str">
        <x:v>Permanent</x:v>
      </x:c>
      <x:c r="J244" t="str"/>
      <x:c r="K244" t="str">
        <x:v>Jakarta</x:v>
      </x:c>
      <x:c r="L244" t="str">
        <x:v>Female</x:v>
      </x:c>
      <x:c r="M244" s="32" t="n">
        <x:f>ROUND((IF(G244="",DATE(2025,12,31),G244)-F244)/30.4375,0)</x:f>
        <x:v>6</x:v>
      </x:c>
    </x:row>
    <x:row r="245">
      <x:c r="A245" t="str">
        <x:v>EMP-0244</x:v>
      </x:c>
      <x:c r="B245" t="str">
        <x:v>Dimas Putra</x:v>
      </x:c>
      <x:c r="C245" t="str">
        <x:v>Operations</x:v>
      </x:c>
      <x:c r="D245" t="str">
        <x:v>Operations Staff</x:v>
      </x:c>
      <x:c r="E245" t="str">
        <x:v>Supervisor</x:v>
      </x:c>
      <x:c r="F245" s="30" t="n">
        <x:v>45959</x:v>
      </x:c>
      <x:c r="G245" s="30"/>
      <x:c r="H245" t="str">
        <x:v>Active</x:v>
      </x:c>
      <x:c r="I245" t="str">
        <x:v>Permanent</x:v>
      </x:c>
      <x:c r="J245" t="str"/>
      <x:c r="K245" t="str">
        <x:v>Remote</x:v>
      </x:c>
      <x:c r="L245" t="str">
        <x:v>Not Specified</x:v>
      </x:c>
      <x:c r="M245" s="32" t="n">
        <x:f>ROUND((IF(G245="",DATE(2025,12,31),G245)-F245)/30.4375,0)</x:f>
        <x:v>2</x:v>
      </x:c>
    </x:row>
    <x:row r="246">
      <x:c r="A246" t="str">
        <x:v>EMP-0245</x:v>
      </x:c>
      <x:c r="B246" t="str">
        <x:v>Sinta Kusuma</x:v>
      </x:c>
      <x:c r="C246" t="str">
        <x:v>Creative</x:v>
      </x:c>
      <x:c r="D246" t="str">
        <x:v>Copywriter</x:v>
      </x:c>
      <x:c r="E246" t="str">
        <x:v>Manager</x:v>
      </x:c>
      <x:c r="F246" s="30" t="n">
        <x:v>45696</x:v>
      </x:c>
      <x:c r="G246" s="30" t="n">
        <x:v>45985</x:v>
      </x:c>
      <x:c r="H246" t="str">
        <x:v>Exited</x:v>
      </x:c>
      <x:c r="I246" t="str">
        <x:v>Permanent</x:v>
      </x:c>
      <x:c r="J246" t="str">
        <x:v>Performance</x:v>
      </x:c>
      <x:c r="K246" t="str">
        <x:v>Bandung</x:v>
      </x:c>
      <x:c r="L246" t="str">
        <x:v>Not Specified</x:v>
      </x:c>
      <x:c r="M246" s="32" t="n">
        <x:f>ROUND((IF(G246="",DATE(2025,12,31),G246)-F246)/30.4375,0)</x:f>
        <x:v>9</x:v>
      </x:c>
    </x:row>
    <x:row r="247">
      <x:c r="A247" t="str">
        <x:v>EMP-0246</x:v>
      </x:c>
      <x:c r="B247" t="str">
        <x:v>Fajar Kusuma</x:v>
      </x:c>
      <x:c r="C247" t="str">
        <x:v>Operations</x:v>
      </x:c>
      <x:c r="D247" t="str">
        <x:v>Procurement Officer</x:v>
      </x:c>
      <x:c r="E247" t="str">
        <x:v>Staff</x:v>
      </x:c>
      <x:c r="F247" s="30" t="n">
        <x:v>45403</x:v>
      </x:c>
      <x:c r="G247" s="30"/>
      <x:c r="H247" t="str">
        <x:v>Active</x:v>
      </x:c>
      <x:c r="I247" t="str">
        <x:v>Permanent</x:v>
      </x:c>
      <x:c r="J247" t="str"/>
      <x:c r="K247" t="str">
        <x:v>Surabaya</x:v>
      </x:c>
      <x:c r="L247" t="str">
        <x:v>Female</x:v>
      </x:c>
      <x:c r="M247" s="32" t="n">
        <x:f>ROUND((IF(G247="",DATE(2025,12,31),G247)-F247)/30.4375,0)</x:f>
        <x:v>20</x:v>
      </x:c>
    </x:row>
    <x:row r="248">
      <x:c r="A248" t="str">
        <x:v>EMP-0247</x:v>
      </x:c>
      <x:c r="B248" t="str">
        <x:v>Yuni Utami</x:v>
      </x:c>
      <x:c r="C248" t="str">
        <x:v>HR</x:v>
      </x:c>
      <x:c r="D248" t="str">
        <x:v>People Partner</x:v>
      </x:c>
      <x:c r="E248" t="str">
        <x:v>Supervisor</x:v>
      </x:c>
      <x:c r="F248" s="30" t="n">
        <x:v>45775</x:v>
      </x:c>
      <x:c r="G248" s="30" t="n">
        <x:v>45958</x:v>
      </x:c>
      <x:c r="H248" t="str">
        <x:v>Exited</x:v>
      </x:c>
      <x:c r="I248" t="str">
        <x:v>Permanent</x:v>
      </x:c>
      <x:c r="J248" t="str">
        <x:v>Personal Reason</x:v>
      </x:c>
      <x:c r="K248" t="str">
        <x:v>Bali</x:v>
      </x:c>
      <x:c r="L248" t="str">
        <x:v>Female</x:v>
      </x:c>
      <x:c r="M248" s="32" t="n">
        <x:f>ROUND((IF(G248="",DATE(2025,12,31),G248)-F248)/30.4375,0)</x:f>
        <x:v>6</x:v>
      </x:c>
    </x:row>
    <x:row r="249">
      <x:c r="A249" t="str">
        <x:v>EMP-0248</x:v>
      </x:c>
      <x:c r="B249" t="str">
        <x:v>Yuni Lestari</x:v>
      </x:c>
      <x:c r="C249" t="str">
        <x:v>Finance</x:v>
      </x:c>
      <x:c r="D249" t="str">
        <x:v>Tax Officer</x:v>
      </x:c>
      <x:c r="E249" t="str">
        <x:v>Staff</x:v>
      </x:c>
      <x:c r="F249" s="30" t="n">
        <x:v>45723</x:v>
      </x:c>
      <x:c r="G249" s="30"/>
      <x:c r="H249" t="str">
        <x:v>Active</x:v>
      </x:c>
      <x:c r="I249" t="str">
        <x:v>Permanent</x:v>
      </x:c>
      <x:c r="J249" t="str"/>
      <x:c r="K249" t="str">
        <x:v>Surabaya</x:v>
      </x:c>
      <x:c r="L249" t="str">
        <x:v>Female</x:v>
      </x:c>
      <x:c r="M249" s="32" t="n">
        <x:f>ROUND((IF(G249="",DATE(2025,12,31),G249)-F249)/30.4375,0)</x:f>
        <x:v>10</x:v>
      </x:c>
    </x:row>
    <x:row r="250">
      <x:c r="A250" t="str">
        <x:v>EMP-0249</x:v>
      </x:c>
      <x:c r="B250" t="str">
        <x:v>Dimas Kusuma</x:v>
      </x:c>
      <x:c r="C250" t="str">
        <x:v>Sales</x:v>
      </x:c>
      <x:c r="D250" t="str">
        <x:v>Sales Admin</x:v>
      </x:c>
      <x:c r="E250" t="str">
        <x:v>Staff</x:v>
      </x:c>
      <x:c r="F250" s="30" t="n">
        <x:v>44740</x:v>
      </x:c>
      <x:c r="G250" s="30"/>
      <x:c r="H250" t="str">
        <x:v>Active</x:v>
      </x:c>
      <x:c r="I250" t="str">
        <x:v>Permanent</x:v>
      </x:c>
      <x:c r="J250" t="str"/>
      <x:c r="K250" t="str">
        <x:v>Surabaya</x:v>
      </x:c>
      <x:c r="L250" t="str">
        <x:v>Male</x:v>
      </x:c>
      <x:c r="M250" s="32" t="n">
        <x:f>ROUND((IF(G250="",DATE(2025,12,31),G250)-F250)/30.4375,0)</x:f>
        <x:v>42</x:v>
      </x:c>
    </x:row>
    <x:row r="251">
      <x:c r="A251" t="str">
        <x:v>EMP-0250</x:v>
      </x:c>
      <x:c r="B251" t="str">
        <x:v>Mila Lestari</x:v>
      </x:c>
      <x:c r="C251" t="str">
        <x:v>HR</x:v>
      </x:c>
      <x:c r="D251" t="str">
        <x:v>People Partner</x:v>
      </x:c>
      <x:c r="E251" t="str">
        <x:v>Staff</x:v>
      </x:c>
      <x:c r="F251" s="30" t="n">
        <x:v>45056</x:v>
      </x:c>
      <x:c r="G251" s="30" t="n">
        <x:v>45869</x:v>
      </x:c>
      <x:c r="H251" t="str">
        <x:v>Exited</x:v>
      </x:c>
      <x:c r="I251" t="str">
        <x:v>Contract</x:v>
      </x:c>
      <x:c r="J251" t="str">
        <x:v>Performance</x:v>
      </x:c>
      <x:c r="K251" t="str">
        <x:v>Surabaya</x:v>
      </x:c>
      <x:c r="L251" t="str">
        <x:v>Not Specified</x:v>
      </x:c>
      <x:c r="M251" s="32" t="n">
        <x:f>ROUND((IF(G251="",DATE(2025,12,31),G251)-F251)/30.4375,0)</x:f>
        <x:v>27</x:v>
      </x:c>
    </x:row>
    <x:row r="252">
      <x:c r="F252" s="30"/>
      <x:c r="G252" s="30"/>
      <x:c r="M252" s="32"/>
    </x:row>
    <x:row r="253">
      <x:c r="F253" s="30"/>
      <x:c r="G253" s="30"/>
      <x:c r="M253" s="32"/>
    </x:row>
    <x:row r="254">
      <x:c r="F254" s="30"/>
      <x:c r="G254" s="30"/>
      <x:c r="M254" s="32"/>
    </x:row>
    <x:row r="255">
      <x:c r="F255" s="30"/>
      <x:c r="G255" s="30"/>
      <x:c r="M255" s="32"/>
    </x:row>
    <x:row r="256">
      <x:c r="F256" s="30"/>
      <x:c r="G256" s="30"/>
      <x:c r="M256" s="32"/>
    </x:row>
    <x:row r="257">
      <x:c r="F257" s="30"/>
      <x:c r="G257" s="30"/>
      <x:c r="M257" s="32"/>
    </x:row>
    <x:row r="258">
      <x:c r="F258" s="30"/>
      <x:c r="G258" s="30"/>
      <x:c r="M258" s="32"/>
    </x:row>
    <x:row r="259">
      <x:c r="F259" s="30"/>
      <x:c r="G259" s="30"/>
      <x:c r="M259" s="32"/>
    </x:row>
    <x:row r="260">
      <x:c r="F260" s="30"/>
      <x:c r="G260" s="30"/>
      <x:c r="M260" s="32"/>
    </x:row>
    <x:row r="261">
      <x:c r="F261" s="30"/>
      <x:c r="G261" s="30"/>
      <x:c r="M261" s="32"/>
    </x:row>
    <x:row r="262">
      <x:c r="F262" s="30"/>
      <x:c r="G262" s="30"/>
      <x:c r="M262" s="32"/>
    </x:row>
    <x:row r="263">
      <x:c r="F263" s="30"/>
      <x:c r="G263" s="30"/>
      <x:c r="M263" s="32"/>
    </x:row>
    <x:row r="264">
      <x:c r="F264" s="30"/>
      <x:c r="G264" s="30"/>
      <x:c r="M264" s="32"/>
    </x:row>
    <x:row r="265">
      <x:c r="F265" s="30"/>
      <x:c r="G265" s="30"/>
      <x:c r="M265" s="32"/>
    </x:row>
    <x:row r="266">
      <x:c r="F266" s="30"/>
      <x:c r="G266" s="30"/>
      <x:c r="M266" s="32"/>
    </x:row>
    <x:row r="267">
      <x:c r="F267" s="30"/>
      <x:c r="G267" s="30"/>
      <x:c r="M267" s="32"/>
    </x:row>
    <x:row r="268">
      <x:c r="F268" s="30"/>
      <x:c r="G268" s="30"/>
      <x:c r="M268" s="32"/>
    </x:row>
    <x:row r="269">
      <x:c r="F269" s="30"/>
      <x:c r="G269" s="30"/>
      <x:c r="M269" s="32"/>
    </x:row>
    <x:row r="270">
      <x:c r="F270" s="30"/>
      <x:c r="G270" s="30"/>
      <x:c r="M270" s="32"/>
    </x:row>
    <x:row r="271">
      <x:c r="F271" s="30"/>
      <x:c r="G271" s="30"/>
      <x:c r="M271" s="32"/>
    </x:row>
    <x:row r="272">
      <x:c r="F272" s="30"/>
      <x:c r="G272" s="30"/>
      <x:c r="M272" s="32"/>
    </x:row>
    <x:row r="273">
      <x:c r="F273" s="30"/>
      <x:c r="G273" s="30"/>
      <x:c r="M273" s="32"/>
    </x:row>
    <x:row r="274">
      <x:c r="F274" s="30"/>
      <x:c r="G274" s="30"/>
      <x:c r="M274" s="32"/>
    </x:row>
    <x:row r="275">
      <x:c r="F275" s="30"/>
      <x:c r="G275" s="30"/>
      <x:c r="M275" s="32"/>
    </x:row>
    <x:row r="276">
      <x:c r="F276" s="30"/>
      <x:c r="G276" s="30"/>
      <x:c r="M276" s="32"/>
    </x:row>
    <x:row r="277">
      <x:c r="F277" s="30"/>
      <x:c r="G277" s="30"/>
      <x:c r="M277" s="32"/>
    </x:row>
    <x:row r="278">
      <x:c r="F278" s="30"/>
      <x:c r="G278" s="30"/>
      <x:c r="M278" s="32"/>
    </x:row>
    <x:row r="279">
      <x:c r="F279" s="30"/>
      <x:c r="G279" s="30"/>
      <x:c r="M279" s="32"/>
    </x:row>
    <x:row r="280">
      <x:c r="F280" s="30"/>
      <x:c r="G280" s="30"/>
      <x:c r="M280" s="32"/>
    </x:row>
    <x:row r="281">
      <x:c r="F281" s="30"/>
      <x:c r="G281" s="30"/>
      <x:c r="M281" s="32"/>
    </x:row>
    <x:row r="282">
      <x:c r="F282" s="30"/>
      <x:c r="G282" s="30"/>
      <x:c r="M282" s="32"/>
    </x:row>
    <x:row r="283">
      <x:c r="F283" s="30"/>
      <x:c r="G283" s="30"/>
      <x:c r="M283" s="32"/>
    </x:row>
    <x:row r="284">
      <x:c r="F284" s="30"/>
      <x:c r="G284" s="30"/>
      <x:c r="M284" s="32"/>
    </x:row>
    <x:row r="285">
      <x:c r="F285" s="30"/>
      <x:c r="G285" s="30"/>
      <x:c r="M285" s="32"/>
    </x:row>
    <x:row r="286">
      <x:c r="F286" s="30"/>
      <x:c r="G286" s="30"/>
      <x:c r="M286" s="32"/>
    </x:row>
    <x:row r="287">
      <x:c r="F287" s="30"/>
      <x:c r="G287" s="30"/>
      <x:c r="M287" s="32"/>
    </x:row>
    <x:row r="288">
      <x:c r="F288" s="30"/>
      <x:c r="G288" s="30"/>
      <x:c r="M288" s="32"/>
    </x:row>
    <x:row r="289">
      <x:c r="F289" s="30"/>
      <x:c r="G289" s="30"/>
      <x:c r="M289" s="32"/>
    </x:row>
    <x:row r="290">
      <x:c r="F290" s="30"/>
      <x:c r="G290" s="30"/>
      <x:c r="M290" s="32"/>
    </x:row>
    <x:row r="291">
      <x:c r="F291" s="30"/>
      <x:c r="G291" s="30"/>
      <x:c r="M291" s="32"/>
    </x:row>
    <x:row r="292">
      <x:c r="F292" s="30"/>
      <x:c r="G292" s="30"/>
      <x:c r="M292" s="32"/>
    </x:row>
    <x:row r="293">
      <x:c r="F293" s="30"/>
      <x:c r="G293" s="30"/>
      <x:c r="M293" s="32"/>
    </x:row>
    <x:row r="294">
      <x:c r="F294" s="30"/>
      <x:c r="G294" s="30"/>
      <x:c r="M294" s="32"/>
    </x:row>
    <x:row r="295">
      <x:c r="F295" s="30"/>
      <x:c r="G295" s="30"/>
      <x:c r="M295" s="32"/>
    </x:row>
    <x:row r="296">
      <x:c r="F296" s="30"/>
      <x:c r="G296" s="30"/>
      <x:c r="M296" s="32"/>
    </x:row>
    <x:row r="297">
      <x:c r="F297" s="30"/>
      <x:c r="G297" s="30"/>
      <x:c r="M297" s="32"/>
    </x:row>
    <x:row r="298">
      <x:c r="F298" s="30"/>
      <x:c r="G298" s="30"/>
      <x:c r="M298" s="32"/>
    </x:row>
    <x:row r="299">
      <x:c r="F299" s="30"/>
      <x:c r="G299" s="30"/>
      <x:c r="M299" s="32"/>
    </x:row>
    <x:row r="300">
      <x:c r="F300" s="30"/>
      <x:c r="G300" s="30"/>
      <x:c r="M300" s="32"/>
    </x:row>
  </x:sheetData>
  <x:conditionalFormatting sqref="H2:H251">
    <x:cfRule type="expression" dxfId="0" priority="1">
      <x:formula>H2="Exited"</x:formula>
    </x:cfRule>
  </x:conditionalFormatting>
  <x:dataValidations count="5">
    <x:dataValidation type="list" sqref="C2:C251">
      <x:formula1>Lookup_Tables!$A$4:$A$10</x:formula1>
    </x:dataValidation>
    <x:dataValidation type="list" sqref="E2:E251">
      <x:formula1>Lookup_Tables!$B$4:$B$7</x:formula1>
    </x:dataValidation>
    <x:dataValidation type="list" sqref="H2:H251">
      <x:formula1>"Active,Exited"</x:formula1>
    </x:dataValidation>
    <x:dataValidation type="list" sqref="I2:I251">
      <x:formula1>Lookup_Tables!$G$4:$G$6</x:formula1>
    </x:dataValidation>
    <x:dataValidation type="list" sqref="J2:J251">
      <x:formula1>Lookup_Tables!$E$4:$E$10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8ea3c4c2449e4262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</x:cols>
  <x:sheetData>
    <x:row r="1" ht="28" customHeight="1">
      <x:c r="A1" s="24" t="str">
        <x:v>Training ID</x:v>
      </x:c>
      <x:c r="B1" s="24" t="str">
        <x:v>Employee ID</x:v>
      </x:c>
      <x:c r="C1" s="24" t="str">
        <x:v>Department</x:v>
      </x:c>
      <x:c r="D1" s="24" t="str">
        <x:v>Training Name</x:v>
      </x:c>
      <x:c r="E1" s="24" t="str">
        <x:v>Training Type</x:v>
      </x:c>
      <x:c r="F1" s="24" t="str">
        <x:v>Assigned Date</x:v>
      </x:c>
      <x:c r="G1" s="24" t="str">
        <x:v>Completion Date</x:v>
      </x:c>
      <x:c r="H1" s="24" t="str">
        <x:v>Status</x:v>
      </x:c>
      <x:c r="I1" s="24" t="str">
        <x:v>Score</x:v>
      </x:c>
      <x:c r="J1" s="24" t="str">
        <x:v>Completion Days</x:v>
      </x:c>
    </x:row>
    <x:row r="2">
      <x:c r="A2" t="str">
        <x:v>TRN-0001</x:v>
      </x:c>
      <x:c r="B2" t="str">
        <x:v>EMP-0243</x:v>
      </x:c>
      <x:c r="C2" t="str">
        <x:v>Sales</x:v>
      </x:c>
      <x:c r="D2" t="str">
        <x:v>Excel Reporting</x:v>
      </x:c>
      <x:c r="E2" t="str">
        <x:v>Leadership</x:v>
      </x:c>
      <x:c r="F2" s="30" t="n">
        <x:v>45741</x:v>
      </x:c>
      <x:c r="G2" s="30" t="n">
        <x:v>45744</x:v>
      </x:c>
      <x:c r="H2" t="str">
        <x:v>Completed</x:v>
      </x:c>
      <x:c r="I2" s="32" t="n">
        <x:v>83</x:v>
      </x:c>
      <x:c r="J2" s="32" t="n">
        <x:f>IF(G2="","",G2-F2)</x:f>
        <x:v>3</x:v>
      </x:c>
    </x:row>
    <x:row r="3">
      <x:c r="A3" t="str">
        <x:v>TRN-0002</x:v>
      </x:c>
      <x:c r="B3" t="str">
        <x:v>EMP-0008</x:v>
      </x:c>
      <x:c r="C3" t="str">
        <x:v>Creative</x:v>
      </x:c>
      <x:c r="D3" t="str">
        <x:v>Leadership Basics</x:v>
      </x:c>
      <x:c r="E3" t="str">
        <x:v>Technical</x:v>
      </x:c>
      <x:c r="F3" s="30" t="n">
        <x:v>45711</x:v>
      </x:c>
      <x:c r="G3" s="30" t="n">
        <x:v>45722</x:v>
      </x:c>
      <x:c r="H3" t="str">
        <x:v>Completed</x:v>
      </x:c>
      <x:c r="I3" s="32" t="n">
        <x:v>89</x:v>
      </x:c>
      <x:c r="J3" s="32" t="n">
        <x:f>IF(G3="","",G3-F3)</x:f>
        <x:v>11</x:v>
      </x:c>
    </x:row>
    <x:row r="4">
      <x:c r="A4" t="str">
        <x:v>TRN-0003</x:v>
      </x:c>
      <x:c r="B4" t="str">
        <x:v>EMP-0046</x:v>
      </x:c>
      <x:c r="C4" t="str">
        <x:v>Account Management</x:v>
      </x:c>
      <x:c r="D4" t="str">
        <x:v>Cybersecurity Awareness</x:v>
      </x:c>
      <x:c r="E4" t="str">
        <x:v>Compliance</x:v>
      </x:c>
      <x:c r="F4" s="30" t="n">
        <x:v>45938</x:v>
      </x:c>
      <x:c r="G4" s="30"/>
      <x:c r="H4" t="str">
        <x:v>Not Started</x:v>
      </x:c>
      <x:c r="I4" s="32"/>
      <x:c r="J4" s="32" t="str">
        <x:f>IF(G4="","",G4-F4)</x:f>
      </x:c>
    </x:row>
    <x:row r="5">
      <x:c r="A5" t="str">
        <x:v>TRN-0004</x:v>
      </x:c>
      <x:c r="B5" t="str">
        <x:v>EMP-0028</x:v>
      </x:c>
      <x:c r="C5" t="str">
        <x:v>Account Management</x:v>
      </x:c>
      <x:c r="D5" t="str">
        <x:v>Leadership Basics</x:v>
      </x:c>
      <x:c r="E5" t="str">
        <x:v>Soft Skill</x:v>
      </x:c>
      <x:c r="F5" s="30" t="n">
        <x:v>45673</x:v>
      </x:c>
      <x:c r="G5" s="30" t="n">
        <x:v>45684</x:v>
      </x:c>
      <x:c r="H5" t="str">
        <x:v>Completed</x:v>
      </x:c>
      <x:c r="I5" s="32" t="n">
        <x:v>92</x:v>
      </x:c>
      <x:c r="J5" s="32" t="n">
        <x:f>IF(G5="","",G5-F5)</x:f>
        <x:v>11</x:v>
      </x:c>
    </x:row>
    <x:row r="6">
      <x:c r="A6" t="str">
        <x:v>TRN-0005</x:v>
      </x:c>
      <x:c r="B6" t="str">
        <x:v>EMP-0045</x:v>
      </x:c>
      <x:c r="C6" t="str">
        <x:v>Account Management</x:v>
      </x:c>
      <x:c r="D6" t="str">
        <x:v>Data Privacy</x:v>
      </x:c>
      <x:c r="E6" t="str">
        <x:v>Compliance</x:v>
      </x:c>
      <x:c r="F6" s="30" t="n">
        <x:v>45827</x:v>
      </x:c>
      <x:c r="G6" s="30" t="n">
        <x:v>45840</x:v>
      </x:c>
      <x:c r="H6" t="str">
        <x:v>Completed</x:v>
      </x:c>
      <x:c r="I6" s="32" t="n">
        <x:v>91</x:v>
      </x:c>
      <x:c r="J6" s="32" t="n">
        <x:f>IF(G6="","",G6-F6)</x:f>
        <x:v>13</x:v>
      </x:c>
    </x:row>
    <x:row r="7">
      <x:c r="A7" t="str">
        <x:v>TRN-0006</x:v>
      </x:c>
      <x:c r="B7" t="str">
        <x:v>EMP-0201</x:v>
      </x:c>
      <x:c r="C7" t="str">
        <x:v>IT</x:v>
      </x:c>
      <x:c r="D7" t="str">
        <x:v>Client Communication</x:v>
      </x:c>
      <x:c r="E7" t="str">
        <x:v>Technical</x:v>
      </x:c>
      <x:c r="F7" s="30" t="n">
        <x:v>45802</x:v>
      </x:c>
      <x:c r="G7" s="30" t="n">
        <x:v>45809</x:v>
      </x:c>
      <x:c r="H7" t="str">
        <x:v>Completed</x:v>
      </x:c>
      <x:c r="I7" s="32" t="n">
        <x:v>68</x:v>
      </x:c>
      <x:c r="J7" s="32" t="n">
        <x:f>IF(G7="","",G7-F7)</x:f>
        <x:v>7</x:v>
      </x:c>
    </x:row>
    <x:row r="8">
      <x:c r="A8" t="str">
        <x:v>TRN-0007</x:v>
      </x:c>
      <x:c r="B8" t="str">
        <x:v>EMP-0113</x:v>
      </x:c>
      <x:c r="C8" t="str">
        <x:v>HR</x:v>
      </x:c>
      <x:c r="D8" t="str">
        <x:v>Client Communication</x:v>
      </x:c>
      <x:c r="E8" t="str">
        <x:v>Soft Skill</x:v>
      </x:c>
      <x:c r="F8" s="30" t="n">
        <x:v>45736</x:v>
      </x:c>
      <x:c r="G8" s="30" t="n">
        <x:v>45737</x:v>
      </x:c>
      <x:c r="H8" t="str">
        <x:v>Completed</x:v>
      </x:c>
      <x:c r="I8" s="32" t="n">
        <x:v>92</x:v>
      </x:c>
      <x:c r="J8" s="32" t="n">
        <x:f>IF(G8="","",G8-F8)</x:f>
        <x:v>1</x:v>
      </x:c>
    </x:row>
    <x:row r="9">
      <x:c r="A9" t="str">
        <x:v>TRN-0008</x:v>
      </x:c>
      <x:c r="B9" t="str">
        <x:v>EMP-0027</x:v>
      </x:c>
      <x:c r="C9" t="str">
        <x:v>IT</x:v>
      </x:c>
      <x:c r="D9" t="str">
        <x:v>Leadership Basics</x:v>
      </x:c>
      <x:c r="E9" t="str">
        <x:v>Soft Skill</x:v>
      </x:c>
      <x:c r="F9" s="30" t="n">
        <x:v>45760</x:v>
      </x:c>
      <x:c r="G9" s="30" t="n">
        <x:v>45774</x:v>
      </x:c>
      <x:c r="H9" t="str">
        <x:v>Completed</x:v>
      </x:c>
      <x:c r="I9" s="32" t="n">
        <x:v>75</x:v>
      </x:c>
      <x:c r="J9" s="32" t="n">
        <x:f>IF(G9="","",G9-F9)</x:f>
        <x:v>14</x:v>
      </x:c>
    </x:row>
    <x:row r="10">
      <x:c r="A10" t="str">
        <x:v>TRN-0009</x:v>
      </x:c>
      <x:c r="B10" t="str">
        <x:v>EMP-0184</x:v>
      </x:c>
      <x:c r="C10" t="str">
        <x:v>Account Management</x:v>
      </x:c>
      <x:c r="D10" t="str">
        <x:v>Leadership Basics</x:v>
      </x:c>
      <x:c r="E10" t="str">
        <x:v>Compliance</x:v>
      </x:c>
      <x:c r="F10" s="30" t="n">
        <x:v>45900</x:v>
      </x:c>
      <x:c r="G10" s="30"/>
      <x:c r="H10" t="str">
        <x:v>In Progress</x:v>
      </x:c>
      <x:c r="I10" s="32"/>
      <x:c r="J10" s="32" t="str">
        <x:f>IF(G10="","",G10-F10)</x:f>
      </x:c>
    </x:row>
    <x:row r="11">
      <x:c r="A11" t="str">
        <x:v>TRN-0010</x:v>
      </x:c>
      <x:c r="B11" t="str">
        <x:v>EMP-0084</x:v>
      </x:c>
      <x:c r="C11" t="str">
        <x:v>Finance</x:v>
      </x:c>
      <x:c r="D11" t="str">
        <x:v>Excel Reporting</x:v>
      </x:c>
      <x:c r="E11" t="str">
        <x:v>Soft Skill</x:v>
      </x:c>
      <x:c r="F11" s="30" t="n">
        <x:v>45908</x:v>
      </x:c>
      <x:c r="G11" s="30"/>
      <x:c r="H11" t="str">
        <x:v>In Progress</x:v>
      </x:c>
      <x:c r="I11" s="32"/>
      <x:c r="J11" s="32" t="str">
        <x:f>IF(G11="","",G11-F11)</x:f>
      </x:c>
    </x:row>
    <x:row r="12">
      <x:c r="A12" t="str">
        <x:v>TRN-0011</x:v>
      </x:c>
      <x:c r="B12" t="str">
        <x:v>EMP-0072</x:v>
      </x:c>
      <x:c r="C12" t="str">
        <x:v>Creative</x:v>
      </x:c>
      <x:c r="D12" t="str">
        <x:v>Data Privacy</x:v>
      </x:c>
      <x:c r="E12" t="str">
        <x:v>Soft Skill</x:v>
      </x:c>
      <x:c r="F12" s="30" t="n">
        <x:v>45752</x:v>
      </x:c>
      <x:c r="G12" s="30" t="n">
        <x:v>45777</x:v>
      </x:c>
      <x:c r="H12" t="str">
        <x:v>Completed</x:v>
      </x:c>
      <x:c r="I12" s="32" t="n">
        <x:v>88</x:v>
      </x:c>
      <x:c r="J12" s="32" t="n">
        <x:f>IF(G12="","",G12-F12)</x:f>
        <x:v>25</x:v>
      </x:c>
    </x:row>
    <x:row r="13">
      <x:c r="A13" t="str">
        <x:v>TRN-0012</x:v>
      </x:c>
      <x:c r="B13" t="str">
        <x:v>EMP-0052</x:v>
      </x:c>
      <x:c r="C13" t="str">
        <x:v>Creative</x:v>
      </x:c>
      <x:c r="D13" t="str">
        <x:v>Excel Reporting</x:v>
      </x:c>
      <x:c r="E13" t="str">
        <x:v>Compliance</x:v>
      </x:c>
      <x:c r="F13" s="30" t="n">
        <x:v>45792</x:v>
      </x:c>
      <x:c r="G13" s="30" t="n">
        <x:v>45809</x:v>
      </x:c>
      <x:c r="H13" t="str">
        <x:v>Completed</x:v>
      </x:c>
      <x:c r="I13" s="32" t="n">
        <x:v>79</x:v>
      </x:c>
      <x:c r="J13" s="32" t="n">
        <x:f>IF(G13="","",G13-F13)</x:f>
        <x:v>17</x:v>
      </x:c>
    </x:row>
    <x:row r="14">
      <x:c r="A14" t="str">
        <x:v>TRN-0013</x:v>
      </x:c>
      <x:c r="B14" t="str">
        <x:v>EMP-0246</x:v>
      </x:c>
      <x:c r="C14" t="str">
        <x:v>Operations</x:v>
      </x:c>
      <x:c r="D14" t="str">
        <x:v>Leadership Basics</x:v>
      </x:c>
      <x:c r="E14" t="str">
        <x:v>Compliance</x:v>
      </x:c>
      <x:c r="F14" s="30" t="n">
        <x:v>45735</x:v>
      </x:c>
      <x:c r="G14" s="30" t="n">
        <x:v>45742</x:v>
      </x:c>
      <x:c r="H14" t="str">
        <x:v>Completed</x:v>
      </x:c>
      <x:c r="I14" s="32" t="n">
        <x:v>70</x:v>
      </x:c>
      <x:c r="J14" s="32" t="n">
        <x:f>IF(G14="","",G14-F14)</x:f>
        <x:v>7</x:v>
      </x:c>
    </x:row>
    <x:row r="15">
      <x:c r="A15" t="str">
        <x:v>TRN-0014</x:v>
      </x:c>
      <x:c r="B15" t="str">
        <x:v>EMP-0192</x:v>
      </x:c>
      <x:c r="C15" t="str">
        <x:v>Creative</x:v>
      </x:c>
      <x:c r="D15" t="str">
        <x:v>Leadership Basics</x:v>
      </x:c>
      <x:c r="E15" t="str">
        <x:v>Soft Skill</x:v>
      </x:c>
      <x:c r="F15" s="30" t="n">
        <x:v>45959</x:v>
      </x:c>
      <x:c r="G15" s="30" t="n">
        <x:v>45963</x:v>
      </x:c>
      <x:c r="H15" t="str">
        <x:v>Completed</x:v>
      </x:c>
      <x:c r="I15" s="32" t="n">
        <x:v>89</x:v>
      </x:c>
      <x:c r="J15" s="32" t="n">
        <x:f>IF(G15="","",G15-F15)</x:f>
        <x:v>4</x:v>
      </x:c>
    </x:row>
    <x:row r="16">
      <x:c r="A16" t="str">
        <x:v>TRN-0015</x:v>
      </x:c>
      <x:c r="B16" t="str">
        <x:v>EMP-0239</x:v>
      </x:c>
      <x:c r="C16" t="str">
        <x:v>Creative</x:v>
      </x:c>
      <x:c r="D16" t="str">
        <x:v>Client Communication</x:v>
      </x:c>
      <x:c r="E16" t="str">
        <x:v>Soft Skill</x:v>
      </x:c>
      <x:c r="F16" s="30" t="n">
        <x:v>45932</x:v>
      </x:c>
      <x:c r="G16" s="30" t="n">
        <x:v>45963</x:v>
      </x:c>
      <x:c r="H16" t="str">
        <x:v>Completed</x:v>
      </x:c>
      <x:c r="I16" s="32" t="n">
        <x:v>80</x:v>
      </x:c>
      <x:c r="J16" s="32" t="n">
        <x:f>IF(G16="","",G16-F16)</x:f>
        <x:v>31</x:v>
      </x:c>
    </x:row>
    <x:row r="17">
      <x:c r="A17" t="str">
        <x:v>TRN-0016</x:v>
      </x:c>
      <x:c r="B17" t="str">
        <x:v>EMP-0136</x:v>
      </x:c>
      <x:c r="C17" t="str">
        <x:v>HR</x:v>
      </x:c>
      <x:c r="D17" t="str">
        <x:v>Leadership Basics</x:v>
      </x:c>
      <x:c r="E17" t="str">
        <x:v>Compliance</x:v>
      </x:c>
      <x:c r="F17" s="30" t="n">
        <x:v>45860</x:v>
      </x:c>
      <x:c r="G17" s="30"/>
      <x:c r="H17" t="str">
        <x:v>In Progress</x:v>
      </x:c>
      <x:c r="I17" s="32"/>
      <x:c r="J17" s="32" t="str">
        <x:f>IF(G17="","",G17-F17)</x:f>
      </x:c>
    </x:row>
    <x:row r="18">
      <x:c r="A18" t="str">
        <x:v>TRN-0017</x:v>
      </x:c>
      <x:c r="B18" t="str">
        <x:v>EMP-0206</x:v>
      </x:c>
      <x:c r="C18" t="str">
        <x:v>Sales</x:v>
      </x:c>
      <x:c r="D18" t="str">
        <x:v>Data Privacy</x:v>
      </x:c>
      <x:c r="E18" t="str">
        <x:v>Leadership</x:v>
      </x:c>
      <x:c r="F18" s="30" t="n">
        <x:v>45719</x:v>
      </x:c>
      <x:c r="G18" s="30"/>
      <x:c r="H18" t="str">
        <x:v>Not Started</x:v>
      </x:c>
      <x:c r="I18" s="32"/>
      <x:c r="J18" s="32" t="str">
        <x:f>IF(G18="","",G18-F18)</x:f>
      </x:c>
    </x:row>
    <x:row r="19">
      <x:c r="A19" t="str">
        <x:v>TRN-0018</x:v>
      </x:c>
      <x:c r="B19" t="str">
        <x:v>EMP-0127</x:v>
      </x:c>
      <x:c r="C19" t="str">
        <x:v>IT</x:v>
      </x:c>
      <x:c r="D19" t="str">
        <x:v>Anti-Harassment</x:v>
      </x:c>
      <x:c r="E19" t="str">
        <x:v>Leadership</x:v>
      </x:c>
      <x:c r="F19" s="30" t="n">
        <x:v>45766</x:v>
      </x:c>
      <x:c r="G19" s="30"/>
      <x:c r="H19" t="str">
        <x:v>In Progress</x:v>
      </x:c>
      <x:c r="I19" s="32"/>
      <x:c r="J19" s="32" t="str">
        <x:f>IF(G19="","",G19-F19)</x:f>
      </x:c>
    </x:row>
    <x:row r="20">
      <x:c r="A20" t="str">
        <x:v>TRN-0019</x:v>
      </x:c>
      <x:c r="B20" t="str">
        <x:v>EMP-0037</x:v>
      </x:c>
      <x:c r="C20" t="str">
        <x:v>Creative</x:v>
      </x:c>
      <x:c r="D20" t="str">
        <x:v>Data Privacy</x:v>
      </x:c>
      <x:c r="E20" t="str">
        <x:v>Soft Skill</x:v>
      </x:c>
      <x:c r="F20" s="30" t="n">
        <x:v>45698</x:v>
      </x:c>
      <x:c r="G20" s="30"/>
      <x:c r="H20" t="str">
        <x:v>Not Started</x:v>
      </x:c>
      <x:c r="I20" s="32"/>
      <x:c r="J20" s="32" t="str">
        <x:f>IF(G20="","",G20-F20)</x:f>
      </x:c>
    </x:row>
    <x:row r="21">
      <x:c r="A21" t="str">
        <x:v>TRN-0020</x:v>
      </x:c>
      <x:c r="B21" t="str">
        <x:v>EMP-0124</x:v>
      </x:c>
      <x:c r="C21" t="str">
        <x:v>Account Management</x:v>
      </x:c>
      <x:c r="D21" t="str">
        <x:v>Anti-Harassment</x:v>
      </x:c>
      <x:c r="E21" t="str">
        <x:v>Leadership</x:v>
      </x:c>
      <x:c r="F21" s="30" t="n">
        <x:v>45962</x:v>
      </x:c>
      <x:c r="G21" s="30" t="n">
        <x:v>45967</x:v>
      </x:c>
      <x:c r="H21" t="str">
        <x:v>Completed</x:v>
      </x:c>
      <x:c r="I21" s="32" t="n">
        <x:v>70</x:v>
      </x:c>
      <x:c r="J21" s="32" t="n">
        <x:f>IF(G21="","",G21-F21)</x:f>
        <x:v>5</x:v>
      </x:c>
    </x:row>
    <x:row r="22">
      <x:c r="A22" t="str">
        <x:v>TRN-0021</x:v>
      </x:c>
      <x:c r="B22" t="str">
        <x:v>EMP-0112</x:v>
      </x:c>
      <x:c r="C22" t="str">
        <x:v>IT</x:v>
      </x:c>
      <x:c r="D22" t="str">
        <x:v>Client Communication</x:v>
      </x:c>
      <x:c r="E22" t="str">
        <x:v>Soft Skill</x:v>
      </x:c>
      <x:c r="F22" s="30" t="n">
        <x:v>45940</x:v>
      </x:c>
      <x:c r="G22" s="30" t="n">
        <x:v>45958</x:v>
      </x:c>
      <x:c r="H22" t="str">
        <x:v>Completed</x:v>
      </x:c>
      <x:c r="I22" s="32" t="n">
        <x:v>98</x:v>
      </x:c>
      <x:c r="J22" s="32" t="n">
        <x:f>IF(G22="","",G22-F22)</x:f>
        <x:v>18</x:v>
      </x:c>
    </x:row>
    <x:row r="23">
      <x:c r="A23" t="str">
        <x:v>TRN-0022</x:v>
      </x:c>
      <x:c r="B23" t="str">
        <x:v>EMP-0131</x:v>
      </x:c>
      <x:c r="C23" t="str">
        <x:v>Operations</x:v>
      </x:c>
      <x:c r="D23" t="str">
        <x:v>Data Privacy</x:v>
      </x:c>
      <x:c r="E23" t="str">
        <x:v>Soft Skill</x:v>
      </x:c>
      <x:c r="F23" s="30" t="n">
        <x:v>45715</x:v>
      </x:c>
      <x:c r="G23" s="30" t="n">
        <x:v>45725</x:v>
      </x:c>
      <x:c r="H23" t="str">
        <x:v>Completed</x:v>
      </x:c>
      <x:c r="I23" s="32" t="n">
        <x:v>71</x:v>
      </x:c>
      <x:c r="J23" s="32" t="n">
        <x:f>IF(G23="","",G23-F23)</x:f>
        <x:v>10</x:v>
      </x:c>
    </x:row>
    <x:row r="24">
      <x:c r="A24" t="str">
        <x:v>TRN-0023</x:v>
      </x:c>
      <x:c r="B24" t="str">
        <x:v>EMP-0032</x:v>
      </x:c>
      <x:c r="C24" t="str">
        <x:v>Account Management</x:v>
      </x:c>
      <x:c r="D24" t="str">
        <x:v>Client Communication</x:v>
      </x:c>
      <x:c r="E24" t="str">
        <x:v>Compliance</x:v>
      </x:c>
      <x:c r="F24" s="30" t="n">
        <x:v>45804</x:v>
      </x:c>
      <x:c r="G24" s="30"/>
      <x:c r="H24" t="str">
        <x:v>In Progress</x:v>
      </x:c>
      <x:c r="I24" s="32"/>
      <x:c r="J24" s="32" t="str">
        <x:f>IF(G24="","",G24-F24)</x:f>
      </x:c>
    </x:row>
    <x:row r="25">
      <x:c r="A25" t="str">
        <x:v>TRN-0024</x:v>
      </x:c>
      <x:c r="B25" t="str">
        <x:v>EMP-0094</x:v>
      </x:c>
      <x:c r="C25" t="str">
        <x:v>Account Management</x:v>
      </x:c>
      <x:c r="D25" t="str">
        <x:v>Excel Reporting</x:v>
      </x:c>
      <x:c r="E25" t="str">
        <x:v>Technical</x:v>
      </x:c>
      <x:c r="F25" s="30" t="n">
        <x:v>45854</x:v>
      </x:c>
      <x:c r="G25" s="30" t="n">
        <x:v>45885</x:v>
      </x:c>
      <x:c r="H25" t="str">
        <x:v>Completed</x:v>
      </x:c>
      <x:c r="I25" s="32" t="n">
        <x:v>67</x:v>
      </x:c>
      <x:c r="J25" s="32" t="n">
        <x:f>IF(G25="","",G25-F25)</x:f>
        <x:v>31</x:v>
      </x:c>
    </x:row>
    <x:row r="26">
      <x:c r="A26" t="str">
        <x:v>TRN-0025</x:v>
      </x:c>
      <x:c r="B26" t="str">
        <x:v>EMP-0049</x:v>
      </x:c>
      <x:c r="C26" t="str">
        <x:v>Operations</x:v>
      </x:c>
      <x:c r="D26" t="str">
        <x:v>Leadership Basics</x:v>
      </x:c>
      <x:c r="E26" t="str">
        <x:v>Soft Skill</x:v>
      </x:c>
      <x:c r="F26" s="30" t="n">
        <x:v>45731</x:v>
      </x:c>
      <x:c r="G26" s="30" t="n">
        <x:v>45757</x:v>
      </x:c>
      <x:c r="H26" t="str">
        <x:v>Completed</x:v>
      </x:c>
      <x:c r="I26" s="32" t="n">
        <x:v>67</x:v>
      </x:c>
      <x:c r="J26" s="32" t="n">
        <x:f>IF(G26="","",G26-F26)</x:f>
        <x:v>26</x:v>
      </x:c>
    </x:row>
    <x:row r="27">
      <x:c r="A27" t="str">
        <x:v>TRN-0026</x:v>
      </x:c>
      <x:c r="B27" t="str">
        <x:v>EMP-0114</x:v>
      </x:c>
      <x:c r="C27" t="str">
        <x:v>HR</x:v>
      </x:c>
      <x:c r="D27" t="str">
        <x:v>Leadership Basics</x:v>
      </x:c>
      <x:c r="E27" t="str">
        <x:v>Leadership</x:v>
      </x:c>
      <x:c r="F27" s="30" t="n">
        <x:v>45683</x:v>
      </x:c>
      <x:c r="G27" s="30" t="n">
        <x:v>45701</x:v>
      </x:c>
      <x:c r="H27" t="str">
        <x:v>Completed</x:v>
      </x:c>
      <x:c r="I27" s="32" t="n">
        <x:v>88</x:v>
      </x:c>
      <x:c r="J27" s="32" t="n">
        <x:f>IF(G27="","",G27-F27)</x:f>
        <x:v>18</x:v>
      </x:c>
    </x:row>
    <x:row r="28">
      <x:c r="A28" t="str">
        <x:v>TRN-0027</x:v>
      </x:c>
      <x:c r="B28" t="str">
        <x:v>EMP-0008</x:v>
      </x:c>
      <x:c r="C28" t="str">
        <x:v>Creative</x:v>
      </x:c>
      <x:c r="D28" t="str">
        <x:v>Leadership Basics</x:v>
      </x:c>
      <x:c r="E28" t="str">
        <x:v>Technical</x:v>
      </x:c>
      <x:c r="F28" s="30" t="n">
        <x:v>45817</x:v>
      </x:c>
      <x:c r="G28" s="30" t="n">
        <x:v>45849</x:v>
      </x:c>
      <x:c r="H28" t="str">
        <x:v>Completed</x:v>
      </x:c>
      <x:c r="I28" s="32" t="n">
        <x:v>71</x:v>
      </x:c>
      <x:c r="J28" s="32" t="n">
        <x:f>IF(G28="","",G28-F28)</x:f>
        <x:v>32</x:v>
      </x:c>
    </x:row>
    <x:row r="29">
      <x:c r="A29" t="str">
        <x:v>TRN-0028</x:v>
      </x:c>
      <x:c r="B29" t="str">
        <x:v>EMP-0063</x:v>
      </x:c>
      <x:c r="C29" t="str">
        <x:v>Sales</x:v>
      </x:c>
      <x:c r="D29" t="str">
        <x:v>Anti-Harassment</x:v>
      </x:c>
      <x:c r="E29" t="str">
        <x:v>Technical</x:v>
      </x:c>
      <x:c r="F29" s="30" t="n">
        <x:v>45884</x:v>
      </x:c>
      <x:c r="G29" s="30"/>
      <x:c r="H29" t="str">
        <x:v>In Progress</x:v>
      </x:c>
      <x:c r="I29" s="32"/>
      <x:c r="J29" s="32" t="str">
        <x:f>IF(G29="","",G29-F29)</x:f>
      </x:c>
    </x:row>
    <x:row r="30">
      <x:c r="A30" t="str">
        <x:v>TRN-0029</x:v>
      </x:c>
      <x:c r="B30" t="str">
        <x:v>EMP-0088</x:v>
      </x:c>
      <x:c r="C30" t="str">
        <x:v>Creative</x:v>
      </x:c>
      <x:c r="D30" t="str">
        <x:v>Leadership Basics</x:v>
      </x:c>
      <x:c r="E30" t="str">
        <x:v>Soft Skill</x:v>
      </x:c>
      <x:c r="F30" s="30" t="n">
        <x:v>45967</x:v>
      </x:c>
      <x:c r="G30" s="30" t="n">
        <x:v>45980</x:v>
      </x:c>
      <x:c r="H30" t="str">
        <x:v>Completed</x:v>
      </x:c>
      <x:c r="I30" s="32" t="n">
        <x:v>93</x:v>
      </x:c>
      <x:c r="J30" s="32" t="n">
        <x:f>IF(G30="","",G30-F30)</x:f>
        <x:v>13</x:v>
      </x:c>
    </x:row>
    <x:row r="31">
      <x:c r="A31" t="str">
        <x:v>TRN-0030</x:v>
      </x:c>
      <x:c r="B31" t="str">
        <x:v>EMP-0059</x:v>
      </x:c>
      <x:c r="C31" t="str">
        <x:v>Account Management</x:v>
      </x:c>
      <x:c r="D31" t="str">
        <x:v>Excel Reporting</x:v>
      </x:c>
      <x:c r="E31" t="str">
        <x:v>Soft Skill</x:v>
      </x:c>
      <x:c r="F31" s="30" t="n">
        <x:v>45922</x:v>
      </x:c>
      <x:c r="G31" s="30"/>
      <x:c r="H31" t="str">
        <x:v>In Progress</x:v>
      </x:c>
      <x:c r="I31" s="32"/>
      <x:c r="J31" s="32" t="str">
        <x:f>IF(G31="","",G31-F31)</x:f>
      </x:c>
    </x:row>
    <x:row r="32">
      <x:c r="A32" t="str">
        <x:v>TRN-0031</x:v>
      </x:c>
      <x:c r="B32" t="str">
        <x:v>EMP-0241</x:v>
      </x:c>
      <x:c r="C32" t="str">
        <x:v>IT</x:v>
      </x:c>
      <x:c r="D32" t="str">
        <x:v>Data Privacy</x:v>
      </x:c>
      <x:c r="E32" t="str">
        <x:v>Leadership</x:v>
      </x:c>
      <x:c r="F32" s="30" t="n">
        <x:v>45691</x:v>
      </x:c>
      <x:c r="G32" s="30" t="n">
        <x:v>45724</x:v>
      </x:c>
      <x:c r="H32" t="str">
        <x:v>Completed</x:v>
      </x:c>
      <x:c r="I32" s="32" t="n">
        <x:v>90</x:v>
      </x:c>
      <x:c r="J32" s="32" t="n">
        <x:f>IF(G32="","",G32-F32)</x:f>
        <x:v>33</x:v>
      </x:c>
    </x:row>
    <x:row r="33">
      <x:c r="A33" t="str">
        <x:v>TRN-0032</x:v>
      </x:c>
      <x:c r="B33" t="str">
        <x:v>EMP-0039</x:v>
      </x:c>
      <x:c r="C33" t="str">
        <x:v>Creative</x:v>
      </x:c>
      <x:c r="D33" t="str">
        <x:v>Client Communication</x:v>
      </x:c>
      <x:c r="E33" t="str">
        <x:v>Compliance</x:v>
      </x:c>
      <x:c r="F33" s="30" t="n">
        <x:v>45746</x:v>
      </x:c>
      <x:c r="G33" s="30" t="n">
        <x:v>45759</x:v>
      </x:c>
      <x:c r="H33" t="str">
        <x:v>Completed</x:v>
      </x:c>
      <x:c r="I33" s="32" t="n">
        <x:v>68</x:v>
      </x:c>
      <x:c r="J33" s="32" t="n">
        <x:f>IF(G33="","",G33-F33)</x:f>
        <x:v>13</x:v>
      </x:c>
    </x:row>
    <x:row r="34">
      <x:c r="A34" t="str">
        <x:v>TRN-0033</x:v>
      </x:c>
      <x:c r="B34" t="str">
        <x:v>EMP-0068</x:v>
      </x:c>
      <x:c r="C34" t="str">
        <x:v>Account Management</x:v>
      </x:c>
      <x:c r="D34" t="str">
        <x:v>Data Privacy</x:v>
      </x:c>
      <x:c r="E34" t="str">
        <x:v>Soft Skill</x:v>
      </x:c>
      <x:c r="F34" s="30" t="n">
        <x:v>45683</x:v>
      </x:c>
      <x:c r="G34" s="30"/>
      <x:c r="H34" t="str">
        <x:v>In Progress</x:v>
      </x:c>
      <x:c r="I34" s="32"/>
      <x:c r="J34" s="32" t="str">
        <x:f>IF(G34="","",G34-F34)</x:f>
      </x:c>
    </x:row>
    <x:row r="35">
      <x:c r="A35" t="str">
        <x:v>TRN-0034</x:v>
      </x:c>
      <x:c r="B35" t="str">
        <x:v>EMP-0204</x:v>
      </x:c>
      <x:c r="C35" t="str">
        <x:v>HR</x:v>
      </x:c>
      <x:c r="D35" t="str">
        <x:v>Anti-Harassment</x:v>
      </x:c>
      <x:c r="E35" t="str">
        <x:v>Technical</x:v>
      </x:c>
      <x:c r="F35" s="30" t="n">
        <x:v>45846</x:v>
      </x:c>
      <x:c r="G35" s="30"/>
      <x:c r="H35" t="str">
        <x:v>In Progress</x:v>
      </x:c>
      <x:c r="I35" s="32"/>
      <x:c r="J35" s="32" t="str">
        <x:f>IF(G35="","",G35-F35)</x:f>
      </x:c>
    </x:row>
    <x:row r="36">
      <x:c r="A36" t="str">
        <x:v>TRN-0035</x:v>
      </x:c>
      <x:c r="B36" t="str">
        <x:v>EMP-0145</x:v>
      </x:c>
      <x:c r="C36" t="str">
        <x:v>Account Management</x:v>
      </x:c>
      <x:c r="D36" t="str">
        <x:v>Excel Reporting</x:v>
      </x:c>
      <x:c r="E36" t="str">
        <x:v>Compliance</x:v>
      </x:c>
      <x:c r="F36" s="30" t="n">
        <x:v>45673</x:v>
      </x:c>
      <x:c r="G36" s="30" t="n">
        <x:v>45705</x:v>
      </x:c>
      <x:c r="H36" t="str">
        <x:v>Completed</x:v>
      </x:c>
      <x:c r="I36" s="32" t="n">
        <x:v>93</x:v>
      </x:c>
      <x:c r="J36" s="32" t="n">
        <x:f>IF(G36="","",G36-F36)</x:f>
        <x:v>32</x:v>
      </x:c>
    </x:row>
    <x:row r="37">
      <x:c r="A37" t="str">
        <x:v>TRN-0036</x:v>
      </x:c>
      <x:c r="B37" t="str">
        <x:v>EMP-0050</x:v>
      </x:c>
      <x:c r="C37" t="str">
        <x:v>Creative</x:v>
      </x:c>
      <x:c r="D37" t="str">
        <x:v>Excel Reporting</x:v>
      </x:c>
      <x:c r="E37" t="str">
        <x:v>Technical</x:v>
      </x:c>
      <x:c r="F37" s="30" t="n">
        <x:v>45834</x:v>
      </x:c>
      <x:c r="G37" s="30" t="n">
        <x:v>45851</x:v>
      </x:c>
      <x:c r="H37" t="str">
        <x:v>Completed</x:v>
      </x:c>
      <x:c r="I37" s="32" t="n">
        <x:v>70</x:v>
      </x:c>
      <x:c r="J37" s="32" t="n">
        <x:f>IF(G37="","",G37-F37)</x:f>
        <x:v>17</x:v>
      </x:c>
    </x:row>
    <x:row r="38">
      <x:c r="A38" t="str">
        <x:v>TRN-0037</x:v>
      </x:c>
      <x:c r="B38" t="str">
        <x:v>EMP-0077</x:v>
      </x:c>
      <x:c r="C38" t="str">
        <x:v>IT</x:v>
      </x:c>
      <x:c r="D38" t="str">
        <x:v>Data Privacy</x:v>
      </x:c>
      <x:c r="E38" t="str">
        <x:v>Soft Skill</x:v>
      </x:c>
      <x:c r="F38" s="30" t="n">
        <x:v>45683</x:v>
      </x:c>
      <x:c r="G38" s="30" t="n">
        <x:v>45697</x:v>
      </x:c>
      <x:c r="H38" t="str">
        <x:v>Completed</x:v>
      </x:c>
      <x:c r="I38" s="32" t="n">
        <x:v>79</x:v>
      </x:c>
      <x:c r="J38" s="32" t="n">
        <x:f>IF(G38="","",G38-F38)</x:f>
        <x:v>14</x:v>
      </x:c>
    </x:row>
    <x:row r="39">
      <x:c r="A39" t="str">
        <x:v>TRN-0038</x:v>
      </x:c>
      <x:c r="B39" t="str">
        <x:v>EMP-0186</x:v>
      </x:c>
      <x:c r="C39" t="str">
        <x:v>Sales</x:v>
      </x:c>
      <x:c r="D39" t="str">
        <x:v>Anti-Harassment</x:v>
      </x:c>
      <x:c r="E39" t="str">
        <x:v>Leadership</x:v>
      </x:c>
      <x:c r="F39" s="30" t="n">
        <x:v>45795</x:v>
      </x:c>
      <x:c r="G39" s="30" t="n">
        <x:v>45828</x:v>
      </x:c>
      <x:c r="H39" t="str">
        <x:v>Completed</x:v>
      </x:c>
      <x:c r="I39" s="32" t="n">
        <x:v>66</x:v>
      </x:c>
      <x:c r="J39" s="32" t="n">
        <x:f>IF(G39="","",G39-F39)</x:f>
        <x:v>33</x:v>
      </x:c>
    </x:row>
    <x:row r="40">
      <x:c r="A40" t="str">
        <x:v>TRN-0039</x:v>
      </x:c>
      <x:c r="B40" t="str">
        <x:v>EMP-0227</x:v>
      </x:c>
      <x:c r="C40" t="str">
        <x:v>Account Management</x:v>
      </x:c>
      <x:c r="D40" t="str">
        <x:v>Cybersecurity Awareness</x:v>
      </x:c>
      <x:c r="E40" t="str">
        <x:v>Compliance</x:v>
      </x:c>
      <x:c r="F40" s="30" t="n">
        <x:v>45900</x:v>
      </x:c>
      <x:c r="G40" s="30"/>
      <x:c r="H40" t="str">
        <x:v>In Progress</x:v>
      </x:c>
      <x:c r="I40" s="32"/>
      <x:c r="J40" s="32" t="str">
        <x:f>IF(G40="","",G40-F40)</x:f>
      </x:c>
    </x:row>
    <x:row r="41">
      <x:c r="A41" t="str">
        <x:v>TRN-0040</x:v>
      </x:c>
      <x:c r="B41" t="str">
        <x:v>EMP-0186</x:v>
      </x:c>
      <x:c r="C41" t="str">
        <x:v>Sales</x:v>
      </x:c>
      <x:c r="D41" t="str">
        <x:v>Anti-Harassment</x:v>
      </x:c>
      <x:c r="E41" t="str">
        <x:v>Compliance</x:v>
      </x:c>
      <x:c r="F41" s="30" t="n">
        <x:v>45772</x:v>
      </x:c>
      <x:c r="G41" s="30" t="n">
        <x:v>45792</x:v>
      </x:c>
      <x:c r="H41" t="str">
        <x:v>Completed</x:v>
      </x:c>
      <x:c r="I41" s="32" t="n">
        <x:v>82</x:v>
      </x:c>
      <x:c r="J41" s="32" t="n">
        <x:f>IF(G41="","",G41-F41)</x:f>
        <x:v>20</x:v>
      </x:c>
    </x:row>
    <x:row r="42">
      <x:c r="A42" t="str">
        <x:v>TRN-0041</x:v>
      </x:c>
      <x:c r="B42" t="str">
        <x:v>EMP-0121</x:v>
      </x:c>
      <x:c r="C42" t="str">
        <x:v>IT</x:v>
      </x:c>
      <x:c r="D42" t="str">
        <x:v>Excel Reporting</x:v>
      </x:c>
      <x:c r="E42" t="str">
        <x:v>Technical</x:v>
      </x:c>
      <x:c r="F42" s="30" t="n">
        <x:v>45893</x:v>
      </x:c>
      <x:c r="G42" s="30" t="n">
        <x:v>45923</x:v>
      </x:c>
      <x:c r="H42" t="str">
        <x:v>Completed</x:v>
      </x:c>
      <x:c r="I42" s="32" t="n">
        <x:v>84</x:v>
      </x:c>
      <x:c r="J42" s="32" t="n">
        <x:f>IF(G42="","",G42-F42)</x:f>
        <x:v>30</x:v>
      </x:c>
    </x:row>
    <x:row r="43">
      <x:c r="A43" t="str">
        <x:v>TRN-0042</x:v>
      </x:c>
      <x:c r="B43" t="str">
        <x:v>EMP-0195</x:v>
      </x:c>
      <x:c r="C43" t="str">
        <x:v>Sales</x:v>
      </x:c>
      <x:c r="D43" t="str">
        <x:v>Client Communication</x:v>
      </x:c>
      <x:c r="E43" t="str">
        <x:v>Soft Skill</x:v>
      </x:c>
      <x:c r="F43" s="30" t="n">
        <x:v>45957</x:v>
      </x:c>
      <x:c r="G43" s="30" t="n">
        <x:v>45990</x:v>
      </x:c>
      <x:c r="H43" t="str">
        <x:v>Completed</x:v>
      </x:c>
      <x:c r="I43" s="32" t="n">
        <x:v>88</x:v>
      </x:c>
      <x:c r="J43" s="32" t="n">
        <x:f>IF(G43="","",G43-F43)</x:f>
        <x:v>33</x:v>
      </x:c>
    </x:row>
    <x:row r="44">
      <x:c r="A44" t="str">
        <x:v>TRN-0043</x:v>
      </x:c>
      <x:c r="B44" t="str">
        <x:v>EMP-0161</x:v>
      </x:c>
      <x:c r="C44" t="str">
        <x:v>IT</x:v>
      </x:c>
      <x:c r="D44" t="str">
        <x:v>Cybersecurity Awareness</x:v>
      </x:c>
      <x:c r="E44" t="str">
        <x:v>Technical</x:v>
      </x:c>
      <x:c r="F44" s="30" t="n">
        <x:v>45810</x:v>
      </x:c>
      <x:c r="G44" s="30" t="n">
        <x:v>45841</x:v>
      </x:c>
      <x:c r="H44" t="str">
        <x:v>Completed</x:v>
      </x:c>
      <x:c r="I44" s="32" t="n">
        <x:v>69</x:v>
      </x:c>
      <x:c r="J44" s="32" t="n">
        <x:f>IF(G44="","",G44-F44)</x:f>
        <x:v>31</x:v>
      </x:c>
    </x:row>
    <x:row r="45">
      <x:c r="A45" t="str">
        <x:v>TRN-0044</x:v>
      </x:c>
      <x:c r="B45" t="str">
        <x:v>EMP-0092</x:v>
      </x:c>
      <x:c r="C45" t="str">
        <x:v>Account Management</x:v>
      </x:c>
      <x:c r="D45" t="str">
        <x:v>Leadership Basics</x:v>
      </x:c>
      <x:c r="E45" t="str">
        <x:v>Technical</x:v>
      </x:c>
      <x:c r="F45" s="30" t="n">
        <x:v>45799</x:v>
      </x:c>
      <x:c r="G45" s="30" t="n">
        <x:v>45819</x:v>
      </x:c>
      <x:c r="H45" t="str">
        <x:v>Completed</x:v>
      </x:c>
      <x:c r="I45" s="32" t="n">
        <x:v>77</x:v>
      </x:c>
      <x:c r="J45" s="32" t="n">
        <x:f>IF(G45="","",G45-F45)</x:f>
        <x:v>20</x:v>
      </x:c>
    </x:row>
    <x:row r="46">
      <x:c r="A46" t="str">
        <x:v>TRN-0045</x:v>
      </x:c>
      <x:c r="B46" t="str">
        <x:v>EMP-0043</x:v>
      </x:c>
      <x:c r="C46" t="str">
        <x:v>Creative</x:v>
      </x:c>
      <x:c r="D46" t="str">
        <x:v>Client Communication</x:v>
      </x:c>
      <x:c r="E46" t="str">
        <x:v>Leadership</x:v>
      </x:c>
      <x:c r="F46" s="30" t="n">
        <x:v>45687</x:v>
      </x:c>
      <x:c r="G46" s="30"/>
      <x:c r="H46" t="str">
        <x:v>In Progress</x:v>
      </x:c>
      <x:c r="I46" s="32"/>
      <x:c r="J46" s="32" t="str">
        <x:f>IF(G46="","",G46-F46)</x:f>
      </x:c>
    </x:row>
    <x:row r="47">
      <x:c r="A47" t="str">
        <x:v>TRN-0046</x:v>
      </x:c>
      <x:c r="B47" t="str">
        <x:v>EMP-0235</x:v>
      </x:c>
      <x:c r="C47" t="str">
        <x:v>Account Management</x:v>
      </x:c>
      <x:c r="D47" t="str">
        <x:v>Client Communication</x:v>
      </x:c>
      <x:c r="E47" t="str">
        <x:v>Soft Skill</x:v>
      </x:c>
      <x:c r="F47" s="30" t="n">
        <x:v>45821</x:v>
      </x:c>
      <x:c r="G47" s="30" t="n">
        <x:v>45823</x:v>
      </x:c>
      <x:c r="H47" t="str">
        <x:v>Completed</x:v>
      </x:c>
      <x:c r="I47" s="32" t="n">
        <x:v>96</x:v>
      </x:c>
      <x:c r="J47" s="32" t="n">
        <x:f>IF(G47="","",G47-F47)</x:f>
        <x:v>2</x:v>
      </x:c>
    </x:row>
    <x:row r="48">
      <x:c r="A48" t="str">
        <x:v>TRN-0047</x:v>
      </x:c>
      <x:c r="B48" t="str">
        <x:v>EMP-0080</x:v>
      </x:c>
      <x:c r="C48" t="str">
        <x:v>Creative</x:v>
      </x:c>
      <x:c r="D48" t="str">
        <x:v>Leadership Basics</x:v>
      </x:c>
      <x:c r="E48" t="str">
        <x:v>Soft Skill</x:v>
      </x:c>
      <x:c r="F48" s="30" t="n">
        <x:v>45865</x:v>
      </x:c>
      <x:c r="G48" s="30" t="n">
        <x:v>45868</x:v>
      </x:c>
      <x:c r="H48" t="str">
        <x:v>Completed</x:v>
      </x:c>
      <x:c r="I48" s="32" t="n">
        <x:v>77</x:v>
      </x:c>
      <x:c r="J48" s="32" t="n">
        <x:f>IF(G48="","",G48-F48)</x:f>
        <x:v>3</x:v>
      </x:c>
    </x:row>
    <x:row r="49">
      <x:c r="A49" t="str">
        <x:v>TRN-0048</x:v>
      </x:c>
      <x:c r="B49" t="str">
        <x:v>EMP-0093</x:v>
      </x:c>
      <x:c r="C49" t="str">
        <x:v>Creative</x:v>
      </x:c>
      <x:c r="D49" t="str">
        <x:v>Cybersecurity Awareness</x:v>
      </x:c>
      <x:c r="E49" t="str">
        <x:v>Leadership</x:v>
      </x:c>
      <x:c r="F49" s="30" t="n">
        <x:v>45931</x:v>
      </x:c>
      <x:c r="G49" s="30" t="n">
        <x:v>45962</x:v>
      </x:c>
      <x:c r="H49" t="str">
        <x:v>Completed</x:v>
      </x:c>
      <x:c r="I49" s="32" t="n">
        <x:v>87</x:v>
      </x:c>
      <x:c r="J49" s="32" t="n">
        <x:f>IF(G49="","",G49-F49)</x:f>
        <x:v>31</x:v>
      </x:c>
    </x:row>
    <x:row r="50">
      <x:c r="A50" t="str">
        <x:v>TRN-0049</x:v>
      </x:c>
      <x:c r="B50" t="str">
        <x:v>EMP-0145</x:v>
      </x:c>
      <x:c r="C50" t="str">
        <x:v>Account Management</x:v>
      </x:c>
      <x:c r="D50" t="str">
        <x:v>Leadership Basics</x:v>
      </x:c>
      <x:c r="E50" t="str">
        <x:v>Leadership</x:v>
      </x:c>
      <x:c r="F50" s="30" t="n">
        <x:v>45943</x:v>
      </x:c>
      <x:c r="G50" s="30" t="n">
        <x:v>45950</x:v>
      </x:c>
      <x:c r="H50" t="str">
        <x:v>Completed</x:v>
      </x:c>
      <x:c r="I50" s="32" t="n">
        <x:v>95</x:v>
      </x:c>
      <x:c r="J50" s="32" t="n">
        <x:f>IF(G50="","",G50-F50)</x:f>
        <x:v>7</x:v>
      </x:c>
    </x:row>
    <x:row r="51">
      <x:c r="A51" t="str">
        <x:v>TRN-0050</x:v>
      </x:c>
      <x:c r="B51" t="str">
        <x:v>EMP-0037</x:v>
      </x:c>
      <x:c r="C51" t="str">
        <x:v>Creative</x:v>
      </x:c>
      <x:c r="D51" t="str">
        <x:v>Cybersecurity Awareness</x:v>
      </x:c>
      <x:c r="E51" t="str">
        <x:v>Technical</x:v>
      </x:c>
      <x:c r="F51" s="30" t="n">
        <x:v>45944</x:v>
      </x:c>
      <x:c r="G51" s="30"/>
      <x:c r="H51" t="str">
        <x:v>In Progress</x:v>
      </x:c>
      <x:c r="I51" s="32"/>
      <x:c r="J51" s="32" t="str">
        <x:f>IF(G51="","",G51-F51)</x:f>
      </x:c>
    </x:row>
    <x:row r="52">
      <x:c r="A52" t="str">
        <x:v>TRN-0051</x:v>
      </x:c>
      <x:c r="B52" t="str">
        <x:v>EMP-0051</x:v>
      </x:c>
      <x:c r="C52" t="str">
        <x:v>Sales</x:v>
      </x:c>
      <x:c r="D52" t="str">
        <x:v>Cybersecurity Awareness</x:v>
      </x:c>
      <x:c r="E52" t="str">
        <x:v>Technical</x:v>
      </x:c>
      <x:c r="F52" s="30" t="n">
        <x:v>45703</x:v>
      </x:c>
      <x:c r="G52" s="30" t="n">
        <x:v>45718</x:v>
      </x:c>
      <x:c r="H52" t="str">
        <x:v>Completed</x:v>
      </x:c>
      <x:c r="I52" s="32" t="n">
        <x:v>84</x:v>
      </x:c>
      <x:c r="J52" s="32" t="n">
        <x:f>IF(G52="","",G52-F52)</x:f>
        <x:v>15</x:v>
      </x:c>
    </x:row>
    <x:row r="53">
      <x:c r="A53" t="str">
        <x:v>TRN-0052</x:v>
      </x:c>
      <x:c r="B53" t="str">
        <x:v>EMP-0120</x:v>
      </x:c>
      <x:c r="C53" t="str">
        <x:v>Creative</x:v>
      </x:c>
      <x:c r="D53" t="str">
        <x:v>Leadership Basics</x:v>
      </x:c>
      <x:c r="E53" t="str">
        <x:v>Technical</x:v>
      </x:c>
      <x:c r="F53" s="30" t="n">
        <x:v>45791</x:v>
      </x:c>
      <x:c r="G53" s="30" t="n">
        <x:v>45821</x:v>
      </x:c>
      <x:c r="H53" t="str">
        <x:v>Completed</x:v>
      </x:c>
      <x:c r="I53" s="32" t="n">
        <x:v>72</x:v>
      </x:c>
      <x:c r="J53" s="32" t="n">
        <x:f>IF(G53="","",G53-F53)</x:f>
        <x:v>30</x:v>
      </x:c>
    </x:row>
    <x:row r="54">
      <x:c r="A54" t="str">
        <x:v>TRN-0053</x:v>
      </x:c>
      <x:c r="B54" t="str">
        <x:v>EMP-0135</x:v>
      </x:c>
      <x:c r="C54" t="str">
        <x:v>Account Management</x:v>
      </x:c>
      <x:c r="D54" t="str">
        <x:v>Data Privacy</x:v>
      </x:c>
      <x:c r="E54" t="str">
        <x:v>Compliance</x:v>
      </x:c>
      <x:c r="F54" s="30" t="n">
        <x:v>45899</x:v>
      </x:c>
      <x:c r="G54" s="30"/>
      <x:c r="H54" t="str">
        <x:v>In Progress</x:v>
      </x:c>
      <x:c r="I54" s="32"/>
      <x:c r="J54" s="32" t="str">
        <x:f>IF(G54="","",G54-F54)</x:f>
      </x:c>
    </x:row>
    <x:row r="55">
      <x:c r="A55" t="str">
        <x:v>TRN-0054</x:v>
      </x:c>
      <x:c r="B55" t="str">
        <x:v>EMP-0144</x:v>
      </x:c>
      <x:c r="C55" t="str">
        <x:v>Creative</x:v>
      </x:c>
      <x:c r="D55" t="str">
        <x:v>Data Privacy</x:v>
      </x:c>
      <x:c r="E55" t="str">
        <x:v>Soft Skill</x:v>
      </x:c>
      <x:c r="F55" s="30" t="n">
        <x:v>45929</x:v>
      </x:c>
      <x:c r="G55" s="30" t="n">
        <x:v>45933</x:v>
      </x:c>
      <x:c r="H55" t="str">
        <x:v>Completed</x:v>
      </x:c>
      <x:c r="I55" s="32" t="n">
        <x:v>74</x:v>
      </x:c>
      <x:c r="J55" s="32" t="n">
        <x:f>IF(G55="","",G55-F55)</x:f>
        <x:v>4</x:v>
      </x:c>
    </x:row>
    <x:row r="56">
      <x:c r="A56" t="str">
        <x:v>TRN-0055</x:v>
      </x:c>
      <x:c r="B56" t="str">
        <x:v>EMP-0040</x:v>
      </x:c>
      <x:c r="C56" t="str">
        <x:v>Sales</x:v>
      </x:c>
      <x:c r="D56" t="str">
        <x:v>Anti-Harassment</x:v>
      </x:c>
      <x:c r="E56" t="str">
        <x:v>Technical</x:v>
      </x:c>
      <x:c r="F56" s="30" t="n">
        <x:v>45867</x:v>
      </x:c>
      <x:c r="G56" s="30"/>
      <x:c r="H56" t="str">
        <x:v>Not Started</x:v>
      </x:c>
      <x:c r="I56" s="32"/>
      <x:c r="J56" s="32" t="str">
        <x:f>IF(G56="","",G56-F56)</x:f>
      </x:c>
    </x:row>
    <x:row r="57">
      <x:c r="A57" t="str">
        <x:v>TRN-0056</x:v>
      </x:c>
      <x:c r="B57" t="str">
        <x:v>EMP-0131</x:v>
      </x:c>
      <x:c r="C57" t="str">
        <x:v>Operations</x:v>
      </x:c>
      <x:c r="D57" t="str">
        <x:v>Anti-Harassment</x:v>
      </x:c>
      <x:c r="E57" t="str">
        <x:v>Technical</x:v>
      </x:c>
      <x:c r="F57" s="30" t="n">
        <x:v>45750</x:v>
      </x:c>
      <x:c r="G57" s="30"/>
      <x:c r="H57" t="str">
        <x:v>In Progress</x:v>
      </x:c>
      <x:c r="I57" s="32"/>
      <x:c r="J57" s="32" t="str">
        <x:f>IF(G57="","",G57-F57)</x:f>
      </x:c>
    </x:row>
    <x:row r="58">
      <x:c r="A58" t="str">
        <x:v>TRN-0057</x:v>
      </x:c>
      <x:c r="B58" t="str">
        <x:v>EMP-0140</x:v>
      </x:c>
      <x:c r="C58" t="str">
        <x:v>IT</x:v>
      </x:c>
      <x:c r="D58" t="str">
        <x:v>Leadership Basics</x:v>
      </x:c>
      <x:c r="E58" t="str">
        <x:v>Leadership</x:v>
      </x:c>
      <x:c r="F58" s="30" t="n">
        <x:v>45818</x:v>
      </x:c>
      <x:c r="G58" s="30" t="n">
        <x:v>45819</x:v>
      </x:c>
      <x:c r="H58" t="str">
        <x:v>Completed</x:v>
      </x:c>
      <x:c r="I58" s="32" t="n">
        <x:v>93</x:v>
      </x:c>
      <x:c r="J58" s="32" t="n">
        <x:f>IF(G58="","",G58-F58)</x:f>
        <x:v>1</x:v>
      </x:c>
    </x:row>
    <x:row r="59">
      <x:c r="A59" t="str">
        <x:v>TRN-0058</x:v>
      </x:c>
      <x:c r="B59" t="str">
        <x:v>EMP-0075</x:v>
      </x:c>
      <x:c r="C59" t="str">
        <x:v>Operations</x:v>
      </x:c>
      <x:c r="D59" t="str">
        <x:v>Anti-Harassment</x:v>
      </x:c>
      <x:c r="E59" t="str">
        <x:v>Leadership</x:v>
      </x:c>
      <x:c r="F59" s="30" t="n">
        <x:v>45953</x:v>
      </x:c>
      <x:c r="G59" s="30"/>
      <x:c r="H59" t="str">
        <x:v>In Progress</x:v>
      </x:c>
      <x:c r="I59" s="32"/>
      <x:c r="J59" s="32" t="str">
        <x:f>IF(G59="","",G59-F59)</x:f>
      </x:c>
    </x:row>
    <x:row r="60">
      <x:c r="A60" t="str">
        <x:v>TRN-0059</x:v>
      </x:c>
      <x:c r="B60" t="str">
        <x:v>EMP-0141</x:v>
      </x:c>
      <x:c r="C60" t="str">
        <x:v>Sales</x:v>
      </x:c>
      <x:c r="D60" t="str">
        <x:v>Data Privacy</x:v>
      </x:c>
      <x:c r="E60" t="str">
        <x:v>Leadership</x:v>
      </x:c>
      <x:c r="F60" s="30" t="n">
        <x:v>45972</x:v>
      </x:c>
      <x:c r="G60" s="30" t="n">
        <x:v>46000</x:v>
      </x:c>
      <x:c r="H60" t="str">
        <x:v>Completed</x:v>
      </x:c>
      <x:c r="I60" s="32" t="n">
        <x:v>90</x:v>
      </x:c>
      <x:c r="J60" s="32" t="n">
        <x:f>IF(G60="","",G60-F60)</x:f>
        <x:v>28</x:v>
      </x:c>
    </x:row>
    <x:row r="61">
      <x:c r="A61" t="str">
        <x:v>TRN-0060</x:v>
      </x:c>
      <x:c r="B61" t="str">
        <x:v>EMP-0122</x:v>
      </x:c>
      <x:c r="C61" t="str">
        <x:v>Finance</x:v>
      </x:c>
      <x:c r="D61" t="str">
        <x:v>Excel Reporting</x:v>
      </x:c>
      <x:c r="E61" t="str">
        <x:v>Soft Skill</x:v>
      </x:c>
      <x:c r="F61" s="30" t="n">
        <x:v>45660</x:v>
      </x:c>
      <x:c r="G61" s="30" t="n">
        <x:v>45673</x:v>
      </x:c>
      <x:c r="H61" t="str">
        <x:v>Completed</x:v>
      </x:c>
      <x:c r="I61" s="32" t="n">
        <x:v>88</x:v>
      </x:c>
      <x:c r="J61" s="32" t="n">
        <x:f>IF(G61="","",G61-F61)</x:f>
        <x:v>13</x:v>
      </x:c>
    </x:row>
    <x:row r="62">
      <x:c r="A62" t="str">
        <x:v>TRN-0061</x:v>
      </x:c>
      <x:c r="B62" t="str">
        <x:v>EMP-0006</x:v>
      </x:c>
      <x:c r="C62" t="str">
        <x:v>Finance</x:v>
      </x:c>
      <x:c r="D62" t="str">
        <x:v>Leadership Basics</x:v>
      </x:c>
      <x:c r="E62" t="str">
        <x:v>Leadership</x:v>
      </x:c>
      <x:c r="F62" s="30" t="n">
        <x:v>45667</x:v>
      </x:c>
      <x:c r="G62" s="30" t="n">
        <x:v>45683</x:v>
      </x:c>
      <x:c r="H62" t="str">
        <x:v>Completed</x:v>
      </x:c>
      <x:c r="I62" s="32" t="n">
        <x:v>79</x:v>
      </x:c>
      <x:c r="J62" s="32" t="n">
        <x:f>IF(G62="","",G62-F62)</x:f>
        <x:v>16</x:v>
      </x:c>
    </x:row>
    <x:row r="63">
      <x:c r="A63" t="str">
        <x:v>TRN-0062</x:v>
      </x:c>
      <x:c r="B63" t="str">
        <x:v>EMP-0200</x:v>
      </x:c>
      <x:c r="C63" t="str">
        <x:v>Creative</x:v>
      </x:c>
      <x:c r="D63" t="str">
        <x:v>Leadership Basics</x:v>
      </x:c>
      <x:c r="E63" t="str">
        <x:v>Technical</x:v>
      </x:c>
      <x:c r="F63" s="30" t="n">
        <x:v>45724</x:v>
      </x:c>
      <x:c r="G63" s="30" t="n">
        <x:v>45757</x:v>
      </x:c>
      <x:c r="H63" t="str">
        <x:v>Completed</x:v>
      </x:c>
      <x:c r="I63" s="32" t="n">
        <x:v>84</x:v>
      </x:c>
      <x:c r="J63" s="32" t="n">
        <x:f>IF(G63="","",G63-F63)</x:f>
        <x:v>33</x:v>
      </x:c>
    </x:row>
    <x:row r="64">
      <x:c r="A64" t="str">
        <x:v>TRN-0063</x:v>
      </x:c>
      <x:c r="B64" t="str">
        <x:v>EMP-0047</x:v>
      </x:c>
      <x:c r="C64" t="str">
        <x:v>Account Management</x:v>
      </x:c>
      <x:c r="D64" t="str">
        <x:v>Data Privacy</x:v>
      </x:c>
      <x:c r="E64" t="str">
        <x:v>Compliance</x:v>
      </x:c>
      <x:c r="F64" s="30" t="n">
        <x:v>45810</x:v>
      </x:c>
      <x:c r="G64" s="30"/>
      <x:c r="H64" t="str">
        <x:v>Not Started</x:v>
      </x:c>
      <x:c r="I64" s="32"/>
      <x:c r="J64" s="32" t="str">
        <x:f>IF(G64="","",G64-F64)</x:f>
      </x:c>
    </x:row>
    <x:row r="65">
      <x:c r="A65" t="str">
        <x:v>TRN-0064</x:v>
      </x:c>
      <x:c r="B65" t="str">
        <x:v>EMP-0130</x:v>
      </x:c>
      <x:c r="C65" t="str">
        <x:v>Operations</x:v>
      </x:c>
      <x:c r="D65" t="str">
        <x:v>Cybersecurity Awareness</x:v>
      </x:c>
      <x:c r="E65" t="str">
        <x:v>Technical</x:v>
      </x:c>
      <x:c r="F65" s="30" t="n">
        <x:v>45880</x:v>
      </x:c>
      <x:c r="G65" s="30"/>
      <x:c r="H65" t="str">
        <x:v>In Progress</x:v>
      </x:c>
      <x:c r="I65" s="32"/>
      <x:c r="J65" s="32" t="str">
        <x:f>IF(G65="","",G65-F65)</x:f>
      </x:c>
    </x:row>
    <x:row r="66">
      <x:c r="A66" t="str">
        <x:v>TRN-0065</x:v>
      </x:c>
      <x:c r="B66" t="str">
        <x:v>EMP-0039</x:v>
      </x:c>
      <x:c r="C66" t="str">
        <x:v>Creative</x:v>
      </x:c>
      <x:c r="D66" t="str">
        <x:v>Leadership Basics</x:v>
      </x:c>
      <x:c r="E66" t="str">
        <x:v>Soft Skill</x:v>
      </x:c>
      <x:c r="F66" s="30" t="n">
        <x:v>45841</x:v>
      </x:c>
      <x:c r="G66" s="30" t="n">
        <x:v>45852</x:v>
      </x:c>
      <x:c r="H66" t="str">
        <x:v>Completed</x:v>
      </x:c>
      <x:c r="I66" s="32" t="n">
        <x:v>90</x:v>
      </x:c>
      <x:c r="J66" s="32" t="n">
        <x:f>IF(G66="","",G66-F66)</x:f>
        <x:v>11</x:v>
      </x:c>
    </x:row>
    <x:row r="67">
      <x:c r="A67" t="str">
        <x:v>TRN-0066</x:v>
      </x:c>
      <x:c r="B67" t="str">
        <x:v>EMP-0007</x:v>
      </x:c>
      <x:c r="C67" t="str">
        <x:v>HR</x:v>
      </x:c>
      <x:c r="D67" t="str">
        <x:v>Anti-Harassment</x:v>
      </x:c>
      <x:c r="E67" t="str">
        <x:v>Leadership</x:v>
      </x:c>
      <x:c r="F67" s="30" t="n">
        <x:v>45725</x:v>
      </x:c>
      <x:c r="G67" s="30" t="n">
        <x:v>45727</x:v>
      </x:c>
      <x:c r="H67" t="str">
        <x:v>Completed</x:v>
      </x:c>
      <x:c r="I67" s="32" t="n">
        <x:v>97</x:v>
      </x:c>
      <x:c r="J67" s="32" t="n">
        <x:f>IF(G67="","",G67-F67)</x:f>
        <x:v>2</x:v>
      </x:c>
    </x:row>
    <x:row r="68">
      <x:c r="A68" t="str">
        <x:v>TRN-0067</x:v>
      </x:c>
      <x:c r="B68" t="str">
        <x:v>EMP-0048</x:v>
      </x:c>
      <x:c r="C68" t="str">
        <x:v>Creative</x:v>
      </x:c>
      <x:c r="D68" t="str">
        <x:v>Data Privacy</x:v>
      </x:c>
      <x:c r="E68" t="str">
        <x:v>Technical</x:v>
      </x:c>
      <x:c r="F68" s="30" t="n">
        <x:v>45677</x:v>
      </x:c>
      <x:c r="G68" s="30" t="n">
        <x:v>45694</x:v>
      </x:c>
      <x:c r="H68" t="str">
        <x:v>Completed</x:v>
      </x:c>
      <x:c r="I68" s="32" t="n">
        <x:v>99</x:v>
      </x:c>
      <x:c r="J68" s="32" t="n">
        <x:f>IF(G68="","",G68-F68)</x:f>
        <x:v>17</x:v>
      </x:c>
    </x:row>
    <x:row r="69">
      <x:c r="A69" t="str">
        <x:v>TRN-0068</x:v>
      </x:c>
      <x:c r="B69" t="str">
        <x:v>EMP-0180</x:v>
      </x:c>
      <x:c r="C69" t="str">
        <x:v>Creative</x:v>
      </x:c>
      <x:c r="D69" t="str">
        <x:v>Data Privacy</x:v>
      </x:c>
      <x:c r="E69" t="str">
        <x:v>Compliance</x:v>
      </x:c>
      <x:c r="F69" s="30" t="n">
        <x:v>45713</x:v>
      </x:c>
      <x:c r="G69" s="30" t="n">
        <x:v>45715</x:v>
      </x:c>
      <x:c r="H69" t="str">
        <x:v>Completed</x:v>
      </x:c>
      <x:c r="I69" s="32" t="n">
        <x:v>68</x:v>
      </x:c>
      <x:c r="J69" s="32" t="n">
        <x:f>IF(G69="","",G69-F69)</x:f>
        <x:v>2</x:v>
      </x:c>
    </x:row>
    <x:row r="70">
      <x:c r="A70" t="str">
        <x:v>TRN-0069</x:v>
      </x:c>
      <x:c r="B70" t="str">
        <x:v>EMP-0198</x:v>
      </x:c>
      <x:c r="C70" t="str">
        <x:v>Sales</x:v>
      </x:c>
      <x:c r="D70" t="str">
        <x:v>Data Privacy</x:v>
      </x:c>
      <x:c r="E70" t="str">
        <x:v>Soft Skill</x:v>
      </x:c>
      <x:c r="F70" s="30" t="n">
        <x:v>45885</x:v>
      </x:c>
      <x:c r="G70" s="30" t="n">
        <x:v>45902</x:v>
      </x:c>
      <x:c r="H70" t="str">
        <x:v>Completed</x:v>
      </x:c>
      <x:c r="I70" s="32" t="n">
        <x:v>95</x:v>
      </x:c>
      <x:c r="J70" s="32" t="n">
        <x:f>IF(G70="","",G70-F70)</x:f>
        <x:v>17</x:v>
      </x:c>
    </x:row>
    <x:row r="71">
      <x:c r="A71" t="str">
        <x:v>TRN-0070</x:v>
      </x:c>
      <x:c r="B71" t="str">
        <x:v>EMP-0202</x:v>
      </x:c>
      <x:c r="C71" t="str">
        <x:v>HR</x:v>
      </x:c>
      <x:c r="D71" t="str">
        <x:v>Anti-Harassment</x:v>
      </x:c>
      <x:c r="E71" t="str">
        <x:v>Leadership</x:v>
      </x:c>
      <x:c r="F71" s="30" t="n">
        <x:v>45980</x:v>
      </x:c>
      <x:c r="G71" s="30" t="n">
        <x:v>46007</x:v>
      </x:c>
      <x:c r="H71" t="str">
        <x:v>Completed</x:v>
      </x:c>
      <x:c r="I71" s="32" t="n">
        <x:v>71</x:v>
      </x:c>
      <x:c r="J71" s="32" t="n">
        <x:f>IF(G71="","",G71-F71)</x:f>
        <x:v>27</x:v>
      </x:c>
    </x:row>
    <x:row r="72">
      <x:c r="A72" t="str">
        <x:v>TRN-0071</x:v>
      </x:c>
      <x:c r="B72" t="str">
        <x:v>EMP-0190</x:v>
      </x:c>
      <x:c r="C72" t="str">
        <x:v>Sales</x:v>
      </x:c>
      <x:c r="D72" t="str">
        <x:v>Client Communication</x:v>
      </x:c>
      <x:c r="E72" t="str">
        <x:v>Technical</x:v>
      </x:c>
      <x:c r="F72" s="30" t="n">
        <x:v>45976</x:v>
      </x:c>
      <x:c r="G72" s="30" t="n">
        <x:v>45985</x:v>
      </x:c>
      <x:c r="H72" t="str">
        <x:v>Completed</x:v>
      </x:c>
      <x:c r="I72" s="32" t="n">
        <x:v>91</x:v>
      </x:c>
      <x:c r="J72" s="32" t="n">
        <x:f>IF(G72="","",G72-F72)</x:f>
        <x:v>9</x:v>
      </x:c>
    </x:row>
    <x:row r="73">
      <x:c r="A73" t="str">
        <x:v>TRN-0072</x:v>
      </x:c>
      <x:c r="B73" t="str">
        <x:v>EMP-0243</x:v>
      </x:c>
      <x:c r="C73" t="str">
        <x:v>Sales</x:v>
      </x:c>
      <x:c r="D73" t="str">
        <x:v>Data Privacy</x:v>
      </x:c>
      <x:c r="E73" t="str">
        <x:v>Compliance</x:v>
      </x:c>
      <x:c r="F73" s="30" t="n">
        <x:v>45802</x:v>
      </x:c>
      <x:c r="G73" s="30" t="n">
        <x:v>45809</x:v>
      </x:c>
      <x:c r="H73" t="str">
        <x:v>Completed</x:v>
      </x:c>
      <x:c r="I73" s="32" t="n">
        <x:v>96</x:v>
      </x:c>
      <x:c r="J73" s="32" t="n">
        <x:f>IF(G73="","",G73-F73)</x:f>
        <x:v>7</x:v>
      </x:c>
    </x:row>
    <x:row r="74">
      <x:c r="A74" t="str">
        <x:v>TRN-0073</x:v>
      </x:c>
      <x:c r="B74" t="str">
        <x:v>EMP-0055</x:v>
      </x:c>
      <x:c r="C74" t="str">
        <x:v>Creative</x:v>
      </x:c>
      <x:c r="D74" t="str">
        <x:v>Client Communication</x:v>
      </x:c>
      <x:c r="E74" t="str">
        <x:v>Leadership</x:v>
      </x:c>
      <x:c r="F74" s="30" t="n">
        <x:v>45792</x:v>
      </x:c>
      <x:c r="G74" s="30"/>
      <x:c r="H74" t="str">
        <x:v>In Progress</x:v>
      </x:c>
      <x:c r="I74" s="32"/>
      <x:c r="J74" s="32" t="str">
        <x:f>IF(G74="","",G74-F74)</x:f>
      </x:c>
    </x:row>
    <x:row r="75">
      <x:c r="A75" t="str">
        <x:v>TRN-0074</x:v>
      </x:c>
      <x:c r="B75" t="str">
        <x:v>EMP-0056</x:v>
      </x:c>
      <x:c r="C75" t="str">
        <x:v>IT</x:v>
      </x:c>
      <x:c r="D75" t="str">
        <x:v>Leadership Basics</x:v>
      </x:c>
      <x:c r="E75" t="str">
        <x:v>Soft Skill</x:v>
      </x:c>
      <x:c r="F75" s="30" t="n">
        <x:v>45809</x:v>
      </x:c>
      <x:c r="G75" s="30" t="n">
        <x:v>45841</x:v>
      </x:c>
      <x:c r="H75" t="str">
        <x:v>Completed</x:v>
      </x:c>
      <x:c r="I75" s="32" t="n">
        <x:v>78</x:v>
      </x:c>
      <x:c r="J75" s="32" t="n">
        <x:f>IF(G75="","",G75-F75)</x:f>
        <x:v>32</x:v>
      </x:c>
    </x:row>
    <x:row r="76">
      <x:c r="A76" t="str">
        <x:v>TRN-0075</x:v>
      </x:c>
      <x:c r="B76" t="str">
        <x:v>EMP-0198</x:v>
      </x:c>
      <x:c r="C76" t="str">
        <x:v>Sales</x:v>
      </x:c>
      <x:c r="D76" t="str">
        <x:v>Excel Reporting</x:v>
      </x:c>
      <x:c r="E76" t="str">
        <x:v>Technical</x:v>
      </x:c>
      <x:c r="F76" s="30" t="n">
        <x:v>45778</x:v>
      </x:c>
      <x:c r="G76" s="30" t="n">
        <x:v>45784</x:v>
      </x:c>
      <x:c r="H76" t="str">
        <x:v>Completed</x:v>
      </x:c>
      <x:c r="I76" s="32" t="n">
        <x:v>72</x:v>
      </x:c>
      <x:c r="J76" s="32" t="n">
        <x:f>IF(G76="","",G76-F76)</x:f>
        <x:v>6</x:v>
      </x:c>
    </x:row>
    <x:row r="77">
      <x:c r="A77" t="str">
        <x:v>TRN-0076</x:v>
      </x:c>
      <x:c r="B77" t="str">
        <x:v>EMP-0244</x:v>
      </x:c>
      <x:c r="C77" t="str">
        <x:v>Operations</x:v>
      </x:c>
      <x:c r="D77" t="str">
        <x:v>Client Communication</x:v>
      </x:c>
      <x:c r="E77" t="str">
        <x:v>Soft Skill</x:v>
      </x:c>
      <x:c r="F77" s="30" t="n">
        <x:v>45734</x:v>
      </x:c>
      <x:c r="G77" s="30"/>
      <x:c r="H77" t="str">
        <x:v>Not Started</x:v>
      </x:c>
      <x:c r="I77" s="32"/>
      <x:c r="J77" s="32" t="str">
        <x:f>IF(G77="","",G77-F77)</x:f>
      </x:c>
    </x:row>
    <x:row r="78">
      <x:c r="A78" t="str">
        <x:v>TRN-0077</x:v>
      </x:c>
      <x:c r="B78" t="str">
        <x:v>EMP-0227</x:v>
      </x:c>
      <x:c r="C78" t="str">
        <x:v>Account Management</x:v>
      </x:c>
      <x:c r="D78" t="str">
        <x:v>Client Communication</x:v>
      </x:c>
      <x:c r="E78" t="str">
        <x:v>Compliance</x:v>
      </x:c>
      <x:c r="F78" s="30" t="n">
        <x:v>45709</x:v>
      </x:c>
      <x:c r="G78" s="30"/>
      <x:c r="H78" t="str">
        <x:v>In Progress</x:v>
      </x:c>
      <x:c r="I78" s="32"/>
      <x:c r="J78" s="32" t="str">
        <x:f>IF(G78="","",G78-F78)</x:f>
      </x:c>
    </x:row>
    <x:row r="79">
      <x:c r="A79" t="str">
        <x:v>TRN-0078</x:v>
      </x:c>
      <x:c r="B79" t="str">
        <x:v>EMP-0185</x:v>
      </x:c>
      <x:c r="C79" t="str">
        <x:v>Creative</x:v>
      </x:c>
      <x:c r="D79" t="str">
        <x:v>Anti-Harassment</x:v>
      </x:c>
      <x:c r="E79" t="str">
        <x:v>Soft Skill</x:v>
      </x:c>
      <x:c r="F79" s="30" t="n">
        <x:v>45809</x:v>
      </x:c>
      <x:c r="G79" s="30" t="n">
        <x:v>45813</x:v>
      </x:c>
      <x:c r="H79" t="str">
        <x:v>Completed</x:v>
      </x:c>
      <x:c r="I79" s="32" t="n">
        <x:v>71</x:v>
      </x:c>
      <x:c r="J79" s="32" t="n">
        <x:f>IF(G79="","",G79-F79)</x:f>
        <x:v>4</x:v>
      </x:c>
    </x:row>
    <x:row r="80">
      <x:c r="A80" t="str">
        <x:v>TRN-0079</x:v>
      </x:c>
      <x:c r="B80" t="str">
        <x:v>EMP-0238</x:v>
      </x:c>
      <x:c r="C80" t="str">
        <x:v>Creative</x:v>
      </x:c>
      <x:c r="D80" t="str">
        <x:v>Anti-Harassment</x:v>
      </x:c>
      <x:c r="E80" t="str">
        <x:v>Compliance</x:v>
      </x:c>
      <x:c r="F80" s="30" t="n">
        <x:v>45806</x:v>
      </x:c>
      <x:c r="G80" s="30" t="n">
        <x:v>45827</x:v>
      </x:c>
      <x:c r="H80" t="str">
        <x:v>Completed</x:v>
      </x:c>
      <x:c r="I80" s="32" t="n">
        <x:v>92</x:v>
      </x:c>
      <x:c r="J80" s="32" t="n">
        <x:f>IF(G80="","",G80-F80)</x:f>
        <x:v>21</x:v>
      </x:c>
    </x:row>
    <x:row r="81">
      <x:c r="A81" t="str">
        <x:v>TRN-0080</x:v>
      </x:c>
      <x:c r="B81" t="str">
        <x:v>EMP-0214</x:v>
      </x:c>
      <x:c r="C81" t="str">
        <x:v>HR</x:v>
      </x:c>
      <x:c r="D81" t="str">
        <x:v>Data Privacy</x:v>
      </x:c>
      <x:c r="E81" t="str">
        <x:v>Compliance</x:v>
      </x:c>
      <x:c r="F81" s="30" t="n">
        <x:v>45681</x:v>
      </x:c>
      <x:c r="G81" s="30" t="n">
        <x:v>45690</x:v>
      </x:c>
      <x:c r="H81" t="str">
        <x:v>Completed</x:v>
      </x:c>
      <x:c r="I81" s="32" t="n">
        <x:v>75</x:v>
      </x:c>
      <x:c r="J81" s="32" t="n">
        <x:f>IF(G81="","",G81-F81)</x:f>
        <x:v>9</x:v>
      </x:c>
    </x:row>
    <x:row r="82">
      <x:c r="A82" t="str">
        <x:v>TRN-0081</x:v>
      </x:c>
      <x:c r="B82" t="str">
        <x:v>EMP-0090</x:v>
      </x:c>
      <x:c r="C82" t="str">
        <x:v>Finance</x:v>
      </x:c>
      <x:c r="D82" t="str">
        <x:v>Leadership Basics</x:v>
      </x:c>
      <x:c r="E82" t="str">
        <x:v>Soft Skill</x:v>
      </x:c>
      <x:c r="F82" s="30" t="n">
        <x:v>45976</x:v>
      </x:c>
      <x:c r="G82" s="30" t="n">
        <x:v>45982</x:v>
      </x:c>
      <x:c r="H82" t="str">
        <x:v>Completed</x:v>
      </x:c>
      <x:c r="I82" s="32" t="n">
        <x:v>88</x:v>
      </x:c>
      <x:c r="J82" s="32" t="n">
        <x:f>IF(G82="","",G82-F82)</x:f>
        <x:v>6</x:v>
      </x:c>
    </x:row>
    <x:row r="83">
      <x:c r="A83" t="str">
        <x:v>TRN-0082</x:v>
      </x:c>
      <x:c r="B83" t="str">
        <x:v>EMP-0238</x:v>
      </x:c>
      <x:c r="C83" t="str">
        <x:v>Creative</x:v>
      </x:c>
      <x:c r="D83" t="str">
        <x:v>Leadership Basics</x:v>
      </x:c>
      <x:c r="E83" t="str">
        <x:v>Leadership</x:v>
      </x:c>
      <x:c r="F83" s="30" t="n">
        <x:v>45716</x:v>
      </x:c>
      <x:c r="G83" s="30" t="n">
        <x:v>45746</x:v>
      </x:c>
      <x:c r="H83" t="str">
        <x:v>Completed</x:v>
      </x:c>
      <x:c r="I83" s="32" t="n">
        <x:v>82</x:v>
      </x:c>
      <x:c r="J83" s="32" t="n">
        <x:f>IF(G83="","",G83-F83)</x:f>
        <x:v>30</x:v>
      </x:c>
    </x:row>
    <x:row r="84">
      <x:c r="A84" t="str">
        <x:v>TRN-0083</x:v>
      </x:c>
      <x:c r="B84" t="str">
        <x:v>EMP-0244</x:v>
      </x:c>
      <x:c r="C84" t="str">
        <x:v>Operations</x:v>
      </x:c>
      <x:c r="D84" t="str">
        <x:v>Excel Reporting</x:v>
      </x:c>
      <x:c r="E84" t="str">
        <x:v>Soft Skill</x:v>
      </x:c>
      <x:c r="F84" s="30" t="n">
        <x:v>45873</x:v>
      </x:c>
      <x:c r="G84" s="30" t="n">
        <x:v>45884</x:v>
      </x:c>
      <x:c r="H84" t="str">
        <x:v>Completed</x:v>
      </x:c>
      <x:c r="I84" s="32" t="n">
        <x:v>72</x:v>
      </x:c>
      <x:c r="J84" s="32" t="n">
        <x:f>IF(G84="","",G84-F84)</x:f>
        <x:v>11</x:v>
      </x:c>
    </x:row>
    <x:row r="85">
      <x:c r="A85" t="str">
        <x:v>TRN-0084</x:v>
      </x:c>
      <x:c r="B85" t="str">
        <x:v>EMP-0038</x:v>
      </x:c>
      <x:c r="C85" t="str">
        <x:v>HR</x:v>
      </x:c>
      <x:c r="D85" t="str">
        <x:v>Cybersecurity Awareness</x:v>
      </x:c>
      <x:c r="E85" t="str">
        <x:v>Compliance</x:v>
      </x:c>
      <x:c r="F85" s="30" t="n">
        <x:v>45739</x:v>
      </x:c>
      <x:c r="G85" s="30" t="n">
        <x:v>45770</x:v>
      </x:c>
      <x:c r="H85" t="str">
        <x:v>Completed</x:v>
      </x:c>
      <x:c r="I85" s="32" t="n">
        <x:v>93</x:v>
      </x:c>
      <x:c r="J85" s="32" t="n">
        <x:f>IF(G85="","",G85-F85)</x:f>
        <x:v>31</x:v>
      </x:c>
    </x:row>
    <x:row r="86">
      <x:c r="A86" t="str">
        <x:v>TRN-0085</x:v>
      </x:c>
      <x:c r="B86" t="str">
        <x:v>EMP-0051</x:v>
      </x:c>
      <x:c r="C86" t="str">
        <x:v>Sales</x:v>
      </x:c>
      <x:c r="D86" t="str">
        <x:v>Client Communication</x:v>
      </x:c>
      <x:c r="E86" t="str">
        <x:v>Soft Skill</x:v>
      </x:c>
      <x:c r="F86" s="30" t="n">
        <x:v>45841</x:v>
      </x:c>
      <x:c r="G86" s="30" t="n">
        <x:v>45850</x:v>
      </x:c>
      <x:c r="H86" t="str">
        <x:v>Completed</x:v>
      </x:c>
      <x:c r="I86" s="32" t="n">
        <x:v>95</x:v>
      </x:c>
      <x:c r="J86" s="32" t="n">
        <x:f>IF(G86="","",G86-F86)</x:f>
        <x:v>9</x:v>
      </x:c>
    </x:row>
    <x:row r="87">
      <x:c r="A87" t="str">
        <x:v>TRN-0086</x:v>
      </x:c>
      <x:c r="B87" t="str">
        <x:v>EMP-0140</x:v>
      </x:c>
      <x:c r="C87" t="str">
        <x:v>IT</x:v>
      </x:c>
      <x:c r="D87" t="str">
        <x:v>Data Privacy</x:v>
      </x:c>
      <x:c r="E87" t="str">
        <x:v>Soft Skill</x:v>
      </x:c>
      <x:c r="F87" s="30" t="n">
        <x:v>45883</x:v>
      </x:c>
      <x:c r="G87" s="30" t="n">
        <x:v>45900</x:v>
      </x:c>
      <x:c r="H87" t="str">
        <x:v>Completed</x:v>
      </x:c>
      <x:c r="I87" s="32" t="n">
        <x:v>85</x:v>
      </x:c>
      <x:c r="J87" s="32" t="n">
        <x:f>IF(G87="","",G87-F87)</x:f>
        <x:v>17</x:v>
      </x:c>
    </x:row>
    <x:row r="88">
      <x:c r="A88" t="str">
        <x:v>TRN-0087</x:v>
      </x:c>
      <x:c r="B88" t="str">
        <x:v>EMP-0006</x:v>
      </x:c>
      <x:c r="C88" t="str">
        <x:v>Finance</x:v>
      </x:c>
      <x:c r="D88" t="str">
        <x:v>Cybersecurity Awareness</x:v>
      </x:c>
      <x:c r="E88" t="str">
        <x:v>Leadership</x:v>
      </x:c>
      <x:c r="F88" s="30" t="n">
        <x:v>45831</x:v>
      </x:c>
      <x:c r="G88" s="30" t="n">
        <x:v>45838</x:v>
      </x:c>
      <x:c r="H88" t="str">
        <x:v>Completed</x:v>
      </x:c>
      <x:c r="I88" s="32" t="n">
        <x:v>92</x:v>
      </x:c>
      <x:c r="J88" s="32" t="n">
        <x:f>IF(G88="","",G88-F88)</x:f>
        <x:v>7</x:v>
      </x:c>
    </x:row>
    <x:row r="89">
      <x:c r="A89" t="str">
        <x:v>TRN-0088</x:v>
      </x:c>
      <x:c r="B89" t="str">
        <x:v>EMP-0190</x:v>
      </x:c>
      <x:c r="C89" t="str">
        <x:v>Sales</x:v>
      </x:c>
      <x:c r="D89" t="str">
        <x:v>Cybersecurity Awareness</x:v>
      </x:c>
      <x:c r="E89" t="str">
        <x:v>Leadership</x:v>
      </x:c>
      <x:c r="F89" s="30" t="n">
        <x:v>45904</x:v>
      </x:c>
      <x:c r="G89" s="30" t="n">
        <x:v>45929</x:v>
      </x:c>
      <x:c r="H89" t="str">
        <x:v>Completed</x:v>
      </x:c>
      <x:c r="I89" s="32" t="n">
        <x:v>74</x:v>
      </x:c>
      <x:c r="J89" s="32" t="n">
        <x:f>IF(G89="","",G89-F89)</x:f>
        <x:v>25</x:v>
      </x:c>
    </x:row>
    <x:row r="90">
      <x:c r="A90" t="str">
        <x:v>TRN-0089</x:v>
      </x:c>
      <x:c r="B90" t="str">
        <x:v>EMP-0246</x:v>
      </x:c>
      <x:c r="C90" t="str">
        <x:v>Operations</x:v>
      </x:c>
      <x:c r="D90" t="str">
        <x:v>Client Communication</x:v>
      </x:c>
      <x:c r="E90" t="str">
        <x:v>Compliance</x:v>
      </x:c>
      <x:c r="F90" s="30" t="n">
        <x:v>45663</x:v>
      </x:c>
      <x:c r="G90" s="30" t="n">
        <x:v>45674</x:v>
      </x:c>
      <x:c r="H90" t="str">
        <x:v>Completed</x:v>
      </x:c>
      <x:c r="I90" s="32" t="n">
        <x:v>97</x:v>
      </x:c>
      <x:c r="J90" s="32" t="n">
        <x:f>IF(G90="","",G90-F90)</x:f>
        <x:v>11</x:v>
      </x:c>
    </x:row>
    <x:row r="91">
      <x:c r="A91" t="str">
        <x:v>TRN-0090</x:v>
      </x:c>
      <x:c r="B91" t="str">
        <x:v>EMP-0135</x:v>
      </x:c>
      <x:c r="C91" t="str">
        <x:v>Account Management</x:v>
      </x:c>
      <x:c r="D91" t="str">
        <x:v>Excel Reporting</x:v>
      </x:c>
      <x:c r="E91" t="str">
        <x:v>Leadership</x:v>
      </x:c>
      <x:c r="F91" s="30" t="n">
        <x:v>45696</x:v>
      </x:c>
      <x:c r="G91" s="30" t="n">
        <x:v>45717</x:v>
      </x:c>
      <x:c r="H91" t="str">
        <x:v>Completed</x:v>
      </x:c>
      <x:c r="I91" s="32" t="n">
        <x:v>80</x:v>
      </x:c>
      <x:c r="J91" s="32" t="n">
        <x:f>IF(G91="","",G91-F91)</x:f>
        <x:v>21</x:v>
      </x:c>
    </x:row>
    <x:row r="92">
      <x:c r="A92" t="str">
        <x:v>TRN-0091</x:v>
      </x:c>
      <x:c r="B92" t="str">
        <x:v>EMP-0090</x:v>
      </x:c>
      <x:c r="C92" t="str">
        <x:v>Finance</x:v>
      </x:c>
      <x:c r="D92" t="str">
        <x:v>Leadership Basics</x:v>
      </x:c>
      <x:c r="E92" t="str">
        <x:v>Compliance</x:v>
      </x:c>
      <x:c r="F92" s="30" t="n">
        <x:v>45917</x:v>
      </x:c>
      <x:c r="G92" s="30" t="n">
        <x:v>45942</x:v>
      </x:c>
      <x:c r="H92" t="str">
        <x:v>Completed</x:v>
      </x:c>
      <x:c r="I92" s="32" t="n">
        <x:v>90</x:v>
      </x:c>
      <x:c r="J92" s="32" t="n">
        <x:f>IF(G92="","",G92-F92)</x:f>
        <x:v>25</x:v>
      </x:c>
    </x:row>
    <x:row r="93">
      <x:c r="A93" t="str">
        <x:v>TRN-0092</x:v>
      </x:c>
      <x:c r="B93" t="str">
        <x:v>EMP-0239</x:v>
      </x:c>
      <x:c r="C93" t="str">
        <x:v>Creative</x:v>
      </x:c>
      <x:c r="D93" t="str">
        <x:v>Anti-Harassment</x:v>
      </x:c>
      <x:c r="E93" t="str">
        <x:v>Compliance</x:v>
      </x:c>
      <x:c r="F93" s="30" t="n">
        <x:v>45893</x:v>
      </x:c>
      <x:c r="G93" s="30" t="n">
        <x:v>45922</x:v>
      </x:c>
      <x:c r="H93" t="str">
        <x:v>Completed</x:v>
      </x:c>
      <x:c r="I93" s="32" t="n">
        <x:v>70</x:v>
      </x:c>
      <x:c r="J93" s="32" t="n">
        <x:f>IF(G93="","",G93-F93)</x:f>
        <x:v>29</x:v>
      </x:c>
    </x:row>
    <x:row r="94">
      <x:c r="A94" t="str">
        <x:v>TRN-0093</x:v>
      </x:c>
      <x:c r="B94" t="str">
        <x:v>EMP-0143</x:v>
      </x:c>
      <x:c r="C94" t="str">
        <x:v>Creative</x:v>
      </x:c>
      <x:c r="D94" t="str">
        <x:v>Excel Reporting</x:v>
      </x:c>
      <x:c r="E94" t="str">
        <x:v>Technical</x:v>
      </x:c>
      <x:c r="F94" s="30" t="n">
        <x:v>45718</x:v>
      </x:c>
      <x:c r="G94" s="30"/>
      <x:c r="H94" t="str">
        <x:v>Not Started</x:v>
      </x:c>
      <x:c r="I94" s="32"/>
      <x:c r="J94" s="32" t="str">
        <x:f>IF(G94="","",G94-F94)</x:f>
      </x:c>
    </x:row>
    <x:row r="95">
      <x:c r="A95" t="str">
        <x:v>TRN-0094</x:v>
      </x:c>
      <x:c r="B95" t="str">
        <x:v>EMP-0215</x:v>
      </x:c>
      <x:c r="C95" t="str">
        <x:v>IT</x:v>
      </x:c>
      <x:c r="D95" t="str">
        <x:v>Cybersecurity Awareness</x:v>
      </x:c>
      <x:c r="E95" t="str">
        <x:v>Compliance</x:v>
      </x:c>
      <x:c r="F95" s="30" t="n">
        <x:v>45710</x:v>
      </x:c>
      <x:c r="G95" s="30" t="n">
        <x:v>45713</x:v>
      </x:c>
      <x:c r="H95" t="str">
        <x:v>Completed</x:v>
      </x:c>
      <x:c r="I95" s="32" t="n">
        <x:v>100</x:v>
      </x:c>
      <x:c r="J95" s="32" t="n">
        <x:f>IF(G95="","",G95-F95)</x:f>
        <x:v>3</x:v>
      </x:c>
    </x:row>
    <x:row r="96">
      <x:c r="A96" t="str">
        <x:v>TRN-0095</x:v>
      </x:c>
      <x:c r="B96" t="str">
        <x:v>EMP-0158</x:v>
      </x:c>
      <x:c r="C96" t="str">
        <x:v>Creative</x:v>
      </x:c>
      <x:c r="D96" t="str">
        <x:v>Data Privacy</x:v>
      </x:c>
      <x:c r="E96" t="str">
        <x:v>Compliance</x:v>
      </x:c>
      <x:c r="F96" s="30" t="n">
        <x:v>45967</x:v>
      </x:c>
      <x:c r="G96" s="30"/>
      <x:c r="H96" t="str">
        <x:v>Not Started</x:v>
      </x:c>
      <x:c r="I96" s="32"/>
      <x:c r="J96" s="32" t="str">
        <x:f>IF(G96="","",G96-F96)</x:f>
      </x:c>
    </x:row>
    <x:row r="97">
      <x:c r="A97" t="str">
        <x:v>TRN-0096</x:v>
      </x:c>
      <x:c r="B97" t="str">
        <x:v>EMP-0184</x:v>
      </x:c>
      <x:c r="C97" t="str">
        <x:v>Account Management</x:v>
      </x:c>
      <x:c r="D97" t="str">
        <x:v>Leadership Basics</x:v>
      </x:c>
      <x:c r="E97" t="str">
        <x:v>Leadership</x:v>
      </x:c>
      <x:c r="F97" s="30" t="n">
        <x:v>45891</x:v>
      </x:c>
      <x:c r="G97" s="30"/>
      <x:c r="H97" t="str">
        <x:v>Not Started</x:v>
      </x:c>
      <x:c r="I97" s="32"/>
      <x:c r="J97" s="32" t="str">
        <x:f>IF(G97="","",G97-F97)</x:f>
      </x:c>
    </x:row>
    <x:row r="98">
      <x:c r="A98" t="str">
        <x:v>TRN-0097</x:v>
      </x:c>
      <x:c r="B98" t="str">
        <x:v>EMP-0102</x:v>
      </x:c>
      <x:c r="C98" t="str">
        <x:v>Finance</x:v>
      </x:c>
      <x:c r="D98" t="str">
        <x:v>Data Privacy</x:v>
      </x:c>
      <x:c r="E98" t="str">
        <x:v>Leadership</x:v>
      </x:c>
      <x:c r="F98" s="30" t="n">
        <x:v>45890</x:v>
      </x:c>
      <x:c r="G98" s="30" t="n">
        <x:v>45921</x:v>
      </x:c>
      <x:c r="H98" t="str">
        <x:v>Completed</x:v>
      </x:c>
      <x:c r="I98" s="32" t="n">
        <x:v>88</x:v>
      </x:c>
      <x:c r="J98" s="32" t="n">
        <x:f>IF(G98="","",G98-F98)</x:f>
        <x:v>31</x:v>
      </x:c>
    </x:row>
    <x:row r="99">
      <x:c r="A99" t="str">
        <x:v>TRN-0098</x:v>
      </x:c>
      <x:c r="B99" t="str">
        <x:v>EMP-0207</x:v>
      </x:c>
      <x:c r="C99" t="str">
        <x:v>Sales</x:v>
      </x:c>
      <x:c r="D99" t="str">
        <x:v>Excel Reporting</x:v>
      </x:c>
      <x:c r="E99" t="str">
        <x:v>Compliance</x:v>
      </x:c>
      <x:c r="F99" s="30" t="n">
        <x:v>45707</x:v>
      </x:c>
      <x:c r="G99" s="30" t="n">
        <x:v>45722</x:v>
      </x:c>
      <x:c r="H99" t="str">
        <x:v>Completed</x:v>
      </x:c>
      <x:c r="I99" s="32" t="n">
        <x:v>65</x:v>
      </x:c>
      <x:c r="J99" s="32" t="n">
        <x:f>IF(G99="","",G99-F99)</x:f>
        <x:v>15</x:v>
      </x:c>
    </x:row>
    <x:row r="100">
      <x:c r="A100" t="str">
        <x:v>TRN-0099</x:v>
      </x:c>
      <x:c r="B100" t="str">
        <x:v>EMP-0093</x:v>
      </x:c>
      <x:c r="C100" t="str">
        <x:v>Creative</x:v>
      </x:c>
      <x:c r="D100" t="str">
        <x:v>Leadership Basics</x:v>
      </x:c>
      <x:c r="E100" t="str">
        <x:v>Technical</x:v>
      </x:c>
      <x:c r="F100" s="30" t="n">
        <x:v>45938</x:v>
      </x:c>
      <x:c r="G100" s="30" t="n">
        <x:v>45945</x:v>
      </x:c>
      <x:c r="H100" t="str">
        <x:v>Completed</x:v>
      </x:c>
      <x:c r="I100" s="32" t="n">
        <x:v>67</x:v>
      </x:c>
      <x:c r="J100" s="32" t="n">
        <x:f>IF(G100="","",G100-F100)</x:f>
        <x:v>7</x:v>
      </x:c>
    </x:row>
    <x:row r="101">
      <x:c r="A101" t="str">
        <x:v>TRN-0100</x:v>
      </x:c>
      <x:c r="B101" t="str">
        <x:v>EMP-0047</x:v>
      </x:c>
      <x:c r="C101" t="str">
        <x:v>Account Management</x:v>
      </x:c>
      <x:c r="D101" t="str">
        <x:v>Excel Reporting</x:v>
      </x:c>
      <x:c r="E101" t="str">
        <x:v>Leadership</x:v>
      </x:c>
      <x:c r="F101" s="30" t="n">
        <x:v>45867</x:v>
      </x:c>
      <x:c r="G101" s="30" t="n">
        <x:v>45880</x:v>
      </x:c>
      <x:c r="H101" t="str">
        <x:v>Completed</x:v>
      </x:c>
      <x:c r="I101" s="32" t="n">
        <x:v>77</x:v>
      </x:c>
      <x:c r="J101" s="32" t="n">
        <x:f>IF(G101="","",G101-F101)</x:f>
        <x:v>13</x:v>
      </x:c>
    </x:row>
    <x:row r="102">
      <x:c r="A102" t="str">
        <x:v>TRN-0101</x:v>
      </x:c>
      <x:c r="B102" t="str">
        <x:v>EMP-0035</x:v>
      </x:c>
      <x:c r="C102" t="str">
        <x:v>Account Management</x:v>
      </x:c>
      <x:c r="D102" t="str">
        <x:v>Excel Reporting</x:v>
      </x:c>
      <x:c r="E102" t="str">
        <x:v>Leadership</x:v>
      </x:c>
      <x:c r="F102" s="30" t="n">
        <x:v>45892</x:v>
      </x:c>
      <x:c r="G102" s="30"/>
      <x:c r="H102" t="str">
        <x:v>In Progress</x:v>
      </x:c>
      <x:c r="I102" s="32"/>
      <x:c r="J102" s="32" t="str">
        <x:f>IF(G102="","",G102-F102)</x:f>
      </x:c>
    </x:row>
    <x:row r="103">
      <x:c r="A103" t="str">
        <x:v>TRN-0102</x:v>
      </x:c>
      <x:c r="B103" t="str">
        <x:v>EMP-0053</x:v>
      </x:c>
      <x:c r="C103" t="str">
        <x:v>Finance</x:v>
      </x:c>
      <x:c r="D103" t="str">
        <x:v>Cybersecurity Awareness</x:v>
      </x:c>
      <x:c r="E103" t="str">
        <x:v>Technical</x:v>
      </x:c>
      <x:c r="F103" s="30" t="n">
        <x:v>45713</x:v>
      </x:c>
      <x:c r="G103" s="30" t="n">
        <x:v>45716</x:v>
      </x:c>
      <x:c r="H103" t="str">
        <x:v>Completed</x:v>
      </x:c>
      <x:c r="I103" s="32" t="n">
        <x:v>72</x:v>
      </x:c>
      <x:c r="J103" s="32" t="n">
        <x:f>IF(G103="","",G103-F103)</x:f>
        <x:v>3</x:v>
      </x:c>
    </x:row>
    <x:row r="104">
      <x:c r="A104" t="str">
        <x:v>TRN-0103</x:v>
      </x:c>
      <x:c r="B104" t="str">
        <x:v>EMP-0225</x:v>
      </x:c>
      <x:c r="C104" t="str">
        <x:v>IT</x:v>
      </x:c>
      <x:c r="D104" t="str">
        <x:v>Excel Reporting</x:v>
      </x:c>
      <x:c r="E104" t="str">
        <x:v>Soft Skill</x:v>
      </x:c>
      <x:c r="F104" s="30" t="n">
        <x:v>45959</x:v>
      </x:c>
      <x:c r="G104" s="30"/>
      <x:c r="H104" t="str">
        <x:v>Not Started</x:v>
      </x:c>
      <x:c r="I104" s="32"/>
      <x:c r="J104" s="32" t="str">
        <x:f>IF(G104="","",G104-F104)</x:f>
      </x:c>
    </x:row>
    <x:row r="105">
      <x:c r="A105" t="str">
        <x:v>TRN-0104</x:v>
      </x:c>
      <x:c r="B105" t="str">
        <x:v>EMP-0039</x:v>
      </x:c>
      <x:c r="C105" t="str">
        <x:v>Creative</x:v>
      </x:c>
      <x:c r="D105" t="str">
        <x:v>Excel Reporting</x:v>
      </x:c>
      <x:c r="E105" t="str">
        <x:v>Compliance</x:v>
      </x:c>
      <x:c r="F105" s="30" t="n">
        <x:v>45929</x:v>
      </x:c>
      <x:c r="G105" s="30" t="n">
        <x:v>45957</x:v>
      </x:c>
      <x:c r="H105" t="str">
        <x:v>Completed</x:v>
      </x:c>
      <x:c r="I105" s="32" t="n">
        <x:v>95</x:v>
      </x:c>
      <x:c r="J105" s="32" t="n">
        <x:f>IF(G105="","",G105-F105)</x:f>
        <x:v>28</x:v>
      </x:c>
    </x:row>
    <x:row r="106">
      <x:c r="A106" t="str">
        <x:v>TRN-0105</x:v>
      </x:c>
      <x:c r="B106" t="str">
        <x:v>EMP-0146</x:v>
      </x:c>
      <x:c r="C106" t="str">
        <x:v>Creative</x:v>
      </x:c>
      <x:c r="D106" t="str">
        <x:v>Anti-Harassment</x:v>
      </x:c>
      <x:c r="E106" t="str">
        <x:v>Leadership</x:v>
      </x:c>
      <x:c r="F106" s="30" t="n">
        <x:v>45723</x:v>
      </x:c>
      <x:c r="G106" s="30" t="n">
        <x:v>45744</x:v>
      </x:c>
      <x:c r="H106" t="str">
        <x:v>Completed</x:v>
      </x:c>
      <x:c r="I106" s="32" t="n">
        <x:v>97</x:v>
      </x:c>
      <x:c r="J106" s="32" t="n">
        <x:f>IF(G106="","",G106-F106)</x:f>
        <x:v>21</x:v>
      </x:c>
    </x:row>
    <x:row r="107">
      <x:c r="A107" t="str">
        <x:v>TRN-0106</x:v>
      </x:c>
      <x:c r="B107" t="str">
        <x:v>EMP-0111</x:v>
      </x:c>
      <x:c r="C107" t="str">
        <x:v>Creative</x:v>
      </x:c>
      <x:c r="D107" t="str">
        <x:v>Excel Reporting</x:v>
      </x:c>
      <x:c r="E107" t="str">
        <x:v>Leadership</x:v>
      </x:c>
      <x:c r="F107" s="30" t="n">
        <x:v>45798</x:v>
      </x:c>
      <x:c r="G107" s="30" t="n">
        <x:v>45820</x:v>
      </x:c>
      <x:c r="H107" t="str">
        <x:v>Completed</x:v>
      </x:c>
      <x:c r="I107" s="32" t="n">
        <x:v>83</x:v>
      </x:c>
      <x:c r="J107" s="32" t="n">
        <x:f>IF(G107="","",G107-F107)</x:f>
        <x:v>22</x:v>
      </x:c>
    </x:row>
    <x:row r="108">
      <x:c r="A108" t="str">
        <x:v>TRN-0107</x:v>
      </x:c>
      <x:c r="B108" t="str">
        <x:v>EMP-0129</x:v>
      </x:c>
      <x:c r="C108" t="str">
        <x:v>IT</x:v>
      </x:c>
      <x:c r="D108" t="str">
        <x:v>Anti-Harassment</x:v>
      </x:c>
      <x:c r="E108" t="str">
        <x:v>Leadership</x:v>
      </x:c>
      <x:c r="F108" s="30" t="n">
        <x:v>45869</x:v>
      </x:c>
      <x:c r="G108" s="30" t="n">
        <x:v>45902</x:v>
      </x:c>
      <x:c r="H108" t="str">
        <x:v>Completed</x:v>
      </x:c>
      <x:c r="I108" s="32" t="n">
        <x:v>84</x:v>
      </x:c>
      <x:c r="J108" s="32" t="n">
        <x:f>IF(G108="","",G108-F108)</x:f>
        <x:v>33</x:v>
      </x:c>
    </x:row>
    <x:row r="109">
      <x:c r="A109" t="str">
        <x:v>TRN-0108</x:v>
      </x:c>
      <x:c r="B109" t="str">
        <x:v>EMP-0248</x:v>
      </x:c>
      <x:c r="C109" t="str">
        <x:v>Finance</x:v>
      </x:c>
      <x:c r="D109" t="str">
        <x:v>Cybersecurity Awareness</x:v>
      </x:c>
      <x:c r="E109" t="str">
        <x:v>Technical</x:v>
      </x:c>
      <x:c r="F109" s="30" t="n">
        <x:v>45941</x:v>
      </x:c>
      <x:c r="G109" s="30" t="n">
        <x:v>45954</x:v>
      </x:c>
      <x:c r="H109" t="str">
        <x:v>Completed</x:v>
      </x:c>
      <x:c r="I109" s="32" t="n">
        <x:v>78</x:v>
      </x:c>
      <x:c r="J109" s="32" t="n">
        <x:f>IF(G109="","",G109-F109)</x:f>
        <x:v>13</x:v>
      </x:c>
    </x:row>
    <x:row r="110">
      <x:c r="A110" t="str">
        <x:v>TRN-0109</x:v>
      </x:c>
      <x:c r="B110" t="str">
        <x:v>EMP-0180</x:v>
      </x:c>
      <x:c r="C110" t="str">
        <x:v>Creative</x:v>
      </x:c>
      <x:c r="D110" t="str">
        <x:v>Cybersecurity Awareness</x:v>
      </x:c>
      <x:c r="E110" t="str">
        <x:v>Technical</x:v>
      </x:c>
      <x:c r="F110" s="30" t="n">
        <x:v>45834</x:v>
      </x:c>
      <x:c r="G110" s="30"/>
      <x:c r="H110" t="str">
        <x:v>Not Started</x:v>
      </x:c>
      <x:c r="I110" s="32"/>
      <x:c r="J110" s="32" t="str">
        <x:f>IF(G110="","",G110-F110)</x:f>
      </x:c>
    </x:row>
    <x:row r="111">
      <x:c r="A111" t="str">
        <x:v>TRN-0110</x:v>
      </x:c>
      <x:c r="B111" t="str">
        <x:v>EMP-0038</x:v>
      </x:c>
      <x:c r="C111" t="str">
        <x:v>HR</x:v>
      </x:c>
      <x:c r="D111" t="str">
        <x:v>Cybersecurity Awareness</x:v>
      </x:c>
      <x:c r="E111" t="str">
        <x:v>Leadership</x:v>
      </x:c>
      <x:c r="F111" s="30" t="n">
        <x:v>45915</x:v>
      </x:c>
      <x:c r="G111" s="30" t="n">
        <x:v>45936</x:v>
      </x:c>
      <x:c r="H111" t="str">
        <x:v>Completed</x:v>
      </x:c>
      <x:c r="I111" s="32" t="n">
        <x:v>72</x:v>
      </x:c>
      <x:c r="J111" s="32" t="n">
        <x:f>IF(G111="","",G111-F111)</x:f>
        <x:v>21</x:v>
      </x:c>
    </x:row>
    <x:row r="112">
      <x:c r="A112" t="str">
        <x:v>TRN-0111</x:v>
      </x:c>
      <x:c r="B112" t="str">
        <x:v>EMP-0219</x:v>
      </x:c>
      <x:c r="C112" t="str">
        <x:v>Creative</x:v>
      </x:c>
      <x:c r="D112" t="str">
        <x:v>Leadership Basics</x:v>
      </x:c>
      <x:c r="E112" t="str">
        <x:v>Soft Skill</x:v>
      </x:c>
      <x:c r="F112" s="30" t="n">
        <x:v>45956</x:v>
      </x:c>
      <x:c r="G112" s="30" t="n">
        <x:v>45983</x:v>
      </x:c>
      <x:c r="H112" t="str">
        <x:v>Completed</x:v>
      </x:c>
      <x:c r="I112" s="32" t="n">
        <x:v>99</x:v>
      </x:c>
      <x:c r="J112" s="32" t="n">
        <x:f>IF(G112="","",G112-F112)</x:f>
        <x:v>27</x:v>
      </x:c>
    </x:row>
    <x:row r="113">
      <x:c r="A113" t="str">
        <x:v>TRN-0112</x:v>
      </x:c>
      <x:c r="B113" t="str">
        <x:v>EMP-0078</x:v>
      </x:c>
      <x:c r="C113" t="str">
        <x:v>IT</x:v>
      </x:c>
      <x:c r="D113" t="str">
        <x:v>Excel Reporting</x:v>
      </x:c>
      <x:c r="E113" t="str">
        <x:v>Compliance</x:v>
      </x:c>
      <x:c r="F113" s="30" t="n">
        <x:v>45925</x:v>
      </x:c>
      <x:c r="G113" s="30" t="n">
        <x:v>45950</x:v>
      </x:c>
      <x:c r="H113" t="str">
        <x:v>Completed</x:v>
      </x:c>
      <x:c r="I113" s="32" t="n">
        <x:v>74</x:v>
      </x:c>
      <x:c r="J113" s="32" t="n">
        <x:f>IF(G113="","",G113-F113)</x:f>
        <x:v>25</x:v>
      </x:c>
    </x:row>
    <x:row r="114">
      <x:c r="A114" t="str">
        <x:v>TRN-0113</x:v>
      </x:c>
      <x:c r="B114" t="str">
        <x:v>EMP-0017</x:v>
      </x:c>
      <x:c r="C114" t="str">
        <x:v>IT</x:v>
      </x:c>
      <x:c r="D114" t="str">
        <x:v>Cybersecurity Awareness</x:v>
      </x:c>
      <x:c r="E114" t="str">
        <x:v>Compliance</x:v>
      </x:c>
      <x:c r="F114" s="30" t="n">
        <x:v>45760</x:v>
      </x:c>
      <x:c r="G114" s="30" t="n">
        <x:v>45771</x:v>
      </x:c>
      <x:c r="H114" t="str">
        <x:v>Completed</x:v>
      </x:c>
      <x:c r="I114" s="32" t="n">
        <x:v>83</x:v>
      </x:c>
      <x:c r="J114" s="32" t="n">
        <x:f>IF(G114="","",G114-F114)</x:f>
        <x:v>11</x:v>
      </x:c>
    </x:row>
    <x:row r="115">
      <x:c r="A115" t="str">
        <x:v>TRN-0114</x:v>
      </x:c>
      <x:c r="B115" t="str">
        <x:v>EMP-0196</x:v>
      </x:c>
      <x:c r="C115" t="str">
        <x:v>Account Management</x:v>
      </x:c>
      <x:c r="D115" t="str">
        <x:v>Leadership Basics</x:v>
      </x:c>
      <x:c r="E115" t="str">
        <x:v>Leadership</x:v>
      </x:c>
      <x:c r="F115" s="30" t="n">
        <x:v>45689</x:v>
      </x:c>
      <x:c r="G115" s="30" t="n">
        <x:v>45708</x:v>
      </x:c>
      <x:c r="H115" t="str">
        <x:v>Completed</x:v>
      </x:c>
      <x:c r="I115" s="32" t="n">
        <x:v>78</x:v>
      </x:c>
      <x:c r="J115" s="32" t="n">
        <x:f>IF(G115="","",G115-F115)</x:f>
        <x:v>19</x:v>
      </x:c>
    </x:row>
    <x:row r="116">
      <x:c r="A116" t="str">
        <x:v>TRN-0115</x:v>
      </x:c>
      <x:c r="B116" t="str">
        <x:v>EMP-0217</x:v>
      </x:c>
      <x:c r="C116" t="str">
        <x:v>Creative</x:v>
      </x:c>
      <x:c r="D116" t="str">
        <x:v>Client Communication</x:v>
      </x:c>
      <x:c r="E116" t="str">
        <x:v>Compliance</x:v>
      </x:c>
      <x:c r="F116" s="30" t="n">
        <x:v>45841</x:v>
      </x:c>
      <x:c r="G116" s="30"/>
      <x:c r="H116" t="str">
        <x:v>In Progress</x:v>
      </x:c>
      <x:c r="I116" s="32"/>
      <x:c r="J116" s="32" t="str">
        <x:f>IF(G116="","",G116-F116)</x:f>
      </x:c>
    </x:row>
    <x:row r="117">
      <x:c r="A117" t="str">
        <x:v>TRN-0116</x:v>
      </x:c>
      <x:c r="B117" t="str">
        <x:v>EMP-0031</x:v>
      </x:c>
      <x:c r="C117" t="str">
        <x:v>Account Management</x:v>
      </x:c>
      <x:c r="D117" t="str">
        <x:v>Client Communication</x:v>
      </x:c>
      <x:c r="E117" t="str">
        <x:v>Leadership</x:v>
      </x:c>
      <x:c r="F117" s="30" t="n">
        <x:v>45945</x:v>
      </x:c>
      <x:c r="G117" s="30" t="n">
        <x:v>45978</x:v>
      </x:c>
      <x:c r="H117" t="str">
        <x:v>Completed</x:v>
      </x:c>
      <x:c r="I117" s="32" t="n">
        <x:v>83</x:v>
      </x:c>
      <x:c r="J117" s="32" t="n">
        <x:f>IF(G117="","",G117-F117)</x:f>
        <x:v>33</x:v>
      </x:c>
    </x:row>
    <x:row r="118">
      <x:c r="A118" t="str">
        <x:v>TRN-0117</x:v>
      </x:c>
      <x:c r="B118" t="str">
        <x:v>EMP-0200</x:v>
      </x:c>
      <x:c r="C118" t="str">
        <x:v>Creative</x:v>
      </x:c>
      <x:c r="D118" t="str">
        <x:v>Cybersecurity Awareness</x:v>
      </x:c>
      <x:c r="E118" t="str">
        <x:v>Compliance</x:v>
      </x:c>
      <x:c r="F118" s="30" t="n">
        <x:v>45853</x:v>
      </x:c>
      <x:c r="G118" s="30" t="n">
        <x:v>45874</x:v>
      </x:c>
      <x:c r="H118" t="str">
        <x:v>Completed</x:v>
      </x:c>
      <x:c r="I118" s="32" t="n">
        <x:v>100</x:v>
      </x:c>
      <x:c r="J118" s="32" t="n">
        <x:f>IF(G118="","",G118-F118)</x:f>
        <x:v>21</x:v>
      </x:c>
    </x:row>
    <x:row r="119">
      <x:c r="A119" t="str">
        <x:v>TRN-0118</x:v>
      </x:c>
      <x:c r="B119" t="str">
        <x:v>EMP-0017</x:v>
      </x:c>
      <x:c r="C119" t="str">
        <x:v>IT</x:v>
      </x:c>
      <x:c r="D119" t="str">
        <x:v>Data Privacy</x:v>
      </x:c>
      <x:c r="E119" t="str">
        <x:v>Technical</x:v>
      </x:c>
      <x:c r="F119" s="30" t="n">
        <x:v>45761</x:v>
      </x:c>
      <x:c r="G119" s="30" t="n">
        <x:v>45790</x:v>
      </x:c>
      <x:c r="H119" t="str">
        <x:v>Completed</x:v>
      </x:c>
      <x:c r="I119" s="32" t="n">
        <x:v>79</x:v>
      </x:c>
      <x:c r="J119" s="32" t="n">
        <x:f>IF(G119="","",G119-F119)</x:f>
        <x:v>29</x:v>
      </x:c>
    </x:row>
    <x:row r="120">
      <x:c r="A120" t="str">
        <x:v>TRN-0119</x:v>
      </x:c>
      <x:c r="B120" t="str">
        <x:v>EMP-0183</x:v>
      </x:c>
      <x:c r="C120" t="str">
        <x:v>Account Management</x:v>
      </x:c>
      <x:c r="D120" t="str">
        <x:v>Cybersecurity Awareness</x:v>
      </x:c>
      <x:c r="E120" t="str">
        <x:v>Technical</x:v>
      </x:c>
      <x:c r="F120" s="30" t="n">
        <x:v>45959</x:v>
      </x:c>
      <x:c r="G120" s="30" t="n">
        <x:v>45972</x:v>
      </x:c>
      <x:c r="H120" t="str">
        <x:v>Completed</x:v>
      </x:c>
      <x:c r="I120" s="32" t="n">
        <x:v>77</x:v>
      </x:c>
      <x:c r="J120" s="32" t="n">
        <x:f>IF(G120="","",G120-F120)</x:f>
        <x:v>13</x:v>
      </x:c>
    </x:row>
    <x:row r="121">
      <x:c r="A121" t="str">
        <x:v>TRN-0120</x:v>
      </x:c>
      <x:c r="B121" t="str">
        <x:v>EMP-0080</x:v>
      </x:c>
      <x:c r="C121" t="str">
        <x:v>Creative</x:v>
      </x:c>
      <x:c r="D121" t="str">
        <x:v>Excel Reporting</x:v>
      </x:c>
      <x:c r="E121" t="str">
        <x:v>Leadership</x:v>
      </x:c>
      <x:c r="F121" s="30" t="n">
        <x:v>45696</x:v>
      </x:c>
      <x:c r="G121" s="30" t="n">
        <x:v>45708</x:v>
      </x:c>
      <x:c r="H121" t="str">
        <x:v>Completed</x:v>
      </x:c>
      <x:c r="I121" s="32" t="n">
        <x:v>97</x:v>
      </x:c>
      <x:c r="J121" s="32" t="n">
        <x:f>IF(G121="","",G121-F121)</x:f>
        <x:v>12</x:v>
      </x:c>
    </x:row>
    <x:row r="122">
      <x:c r="A122" t="str">
        <x:v>TRN-0121</x:v>
      </x:c>
      <x:c r="B122" t="str">
        <x:v>EMP-0035</x:v>
      </x:c>
      <x:c r="C122" t="str">
        <x:v>Account Management</x:v>
      </x:c>
      <x:c r="D122" t="str">
        <x:v>Excel Reporting</x:v>
      </x:c>
      <x:c r="E122" t="str">
        <x:v>Compliance</x:v>
      </x:c>
      <x:c r="F122" s="30" t="n">
        <x:v>45877</x:v>
      </x:c>
      <x:c r="G122" s="30" t="n">
        <x:v>45894</x:v>
      </x:c>
      <x:c r="H122" t="str">
        <x:v>Completed</x:v>
      </x:c>
      <x:c r="I122" s="32" t="n">
        <x:v>73</x:v>
      </x:c>
      <x:c r="J122" s="32" t="n">
        <x:f>IF(G122="","",G122-F122)</x:f>
        <x:v>17</x:v>
      </x:c>
    </x:row>
    <x:row r="123">
      <x:c r="A123" t="str">
        <x:v>TRN-0122</x:v>
      </x:c>
      <x:c r="B123" t="str">
        <x:v>EMP-0046</x:v>
      </x:c>
      <x:c r="C123" t="str">
        <x:v>Account Management</x:v>
      </x:c>
      <x:c r="D123" t="str">
        <x:v>Client Communication</x:v>
      </x:c>
      <x:c r="E123" t="str">
        <x:v>Technical</x:v>
      </x:c>
      <x:c r="F123" s="30" t="n">
        <x:v>45660</x:v>
      </x:c>
      <x:c r="G123" s="30" t="n">
        <x:v>45670</x:v>
      </x:c>
      <x:c r="H123" t="str">
        <x:v>Completed</x:v>
      </x:c>
      <x:c r="I123" s="32" t="n">
        <x:v>67</x:v>
      </x:c>
      <x:c r="J123" s="32" t="n">
        <x:f>IF(G123="","",G123-F123)</x:f>
        <x:v>10</x:v>
      </x:c>
    </x:row>
    <x:row r="124">
      <x:c r="A124" t="str">
        <x:v>TRN-0123</x:v>
      </x:c>
      <x:c r="B124" t="str">
        <x:v>EMP-0044</x:v>
      </x:c>
      <x:c r="C124" t="str">
        <x:v>Creative</x:v>
      </x:c>
      <x:c r="D124" t="str">
        <x:v>Leadership Basics</x:v>
      </x:c>
      <x:c r="E124" t="str">
        <x:v>Compliance</x:v>
      </x:c>
      <x:c r="F124" s="30" t="n">
        <x:v>45978</x:v>
      </x:c>
      <x:c r="G124" s="30" t="n">
        <x:v>45998</x:v>
      </x:c>
      <x:c r="H124" t="str">
        <x:v>Completed</x:v>
      </x:c>
      <x:c r="I124" s="32" t="n">
        <x:v>96</x:v>
      </x:c>
      <x:c r="J124" s="32" t="n">
        <x:f>IF(G124="","",G124-F124)</x:f>
        <x:v>20</x:v>
      </x:c>
    </x:row>
    <x:row r="125">
      <x:c r="A125" t="str">
        <x:v>TRN-0124</x:v>
      </x:c>
      <x:c r="B125" t="str">
        <x:v>EMP-0230</x:v>
      </x:c>
      <x:c r="C125" t="str">
        <x:v>Finance</x:v>
      </x:c>
      <x:c r="D125" t="str">
        <x:v>Client Communication</x:v>
      </x:c>
      <x:c r="E125" t="str">
        <x:v>Technical</x:v>
      </x:c>
      <x:c r="F125" s="30" t="n">
        <x:v>45695</x:v>
      </x:c>
      <x:c r="G125" s="30"/>
      <x:c r="H125" t="str">
        <x:v>In Progress</x:v>
      </x:c>
      <x:c r="I125" s="32"/>
      <x:c r="J125" s="32" t="str">
        <x:f>IF(G125="","",G125-F125)</x:f>
      </x:c>
    </x:row>
    <x:row r="126">
      <x:c r="A126" t="str">
        <x:v>TRN-0125</x:v>
      </x:c>
      <x:c r="B126" t="str">
        <x:v>EMP-0087</x:v>
      </x:c>
      <x:c r="C126" t="str">
        <x:v>IT</x:v>
      </x:c>
      <x:c r="D126" t="str">
        <x:v>Client Communication</x:v>
      </x:c>
      <x:c r="E126" t="str">
        <x:v>Leadership</x:v>
      </x:c>
      <x:c r="F126" s="30" t="n">
        <x:v>45752</x:v>
      </x:c>
      <x:c r="G126" s="30" t="n">
        <x:v>45785</x:v>
      </x:c>
      <x:c r="H126" t="str">
        <x:v>Completed</x:v>
      </x:c>
      <x:c r="I126" s="32" t="n">
        <x:v>75</x:v>
      </x:c>
      <x:c r="J126" s="32" t="n">
        <x:f>IF(G126="","",G126-F126)</x:f>
        <x:v>33</x:v>
      </x:c>
    </x:row>
    <x:row r="127">
      <x:c r="A127" t="str">
        <x:v>TRN-0126</x:v>
      </x:c>
      <x:c r="B127" t="str">
        <x:v>EMP-0119</x:v>
      </x:c>
      <x:c r="C127" t="str">
        <x:v>Account Management</x:v>
      </x:c>
      <x:c r="D127" t="str">
        <x:v>Client Communication</x:v>
      </x:c>
      <x:c r="E127" t="str">
        <x:v>Soft Skill</x:v>
      </x:c>
      <x:c r="F127" s="30" t="n">
        <x:v>45705</x:v>
      </x:c>
      <x:c r="G127" s="30" t="n">
        <x:v>45719</x:v>
      </x:c>
      <x:c r="H127" t="str">
        <x:v>Completed</x:v>
      </x:c>
      <x:c r="I127" s="32" t="n">
        <x:v>86</x:v>
      </x:c>
      <x:c r="J127" s="32" t="n">
        <x:f>IF(G127="","",G127-F127)</x:f>
        <x:v>14</x:v>
      </x:c>
    </x:row>
    <x:row r="128">
      <x:c r="A128" t="str">
        <x:v>TRN-0127</x:v>
      </x:c>
      <x:c r="B128" t="str">
        <x:v>EMP-0090</x:v>
      </x:c>
      <x:c r="C128" t="str">
        <x:v>Finance</x:v>
      </x:c>
      <x:c r="D128" t="str">
        <x:v>Leadership Basics</x:v>
      </x:c>
      <x:c r="E128" t="str">
        <x:v>Technical</x:v>
      </x:c>
      <x:c r="F128" s="30" t="n">
        <x:v>45769</x:v>
      </x:c>
      <x:c r="G128" s="30"/>
      <x:c r="H128" t="str">
        <x:v>Not Started</x:v>
      </x:c>
      <x:c r="I128" s="32"/>
      <x:c r="J128" s="32" t="str">
        <x:f>IF(G128="","",G128-F128)</x:f>
      </x:c>
    </x:row>
    <x:row r="129">
      <x:c r="A129" t="str">
        <x:v>TRN-0128</x:v>
      </x:c>
      <x:c r="B129" t="str">
        <x:v>EMP-0178</x:v>
      </x:c>
      <x:c r="C129" t="str">
        <x:v>HR</x:v>
      </x:c>
      <x:c r="D129" t="str">
        <x:v>Client Communication</x:v>
      </x:c>
      <x:c r="E129" t="str">
        <x:v>Soft Skill</x:v>
      </x:c>
      <x:c r="F129" s="30" t="n">
        <x:v>45945</x:v>
      </x:c>
      <x:c r="G129" s="30"/>
      <x:c r="H129" t="str">
        <x:v>In Progress</x:v>
      </x:c>
      <x:c r="I129" s="32"/>
      <x:c r="J129" s="32" t="str">
        <x:f>IF(G129="","",G129-F129)</x:f>
      </x:c>
    </x:row>
    <x:row r="130">
      <x:c r="A130" t="str">
        <x:v>TRN-0129</x:v>
      </x:c>
      <x:c r="B130" t="str">
        <x:v>EMP-0187</x:v>
      </x:c>
      <x:c r="C130" t="str">
        <x:v>HR</x:v>
      </x:c>
      <x:c r="D130" t="str">
        <x:v>Data Privacy</x:v>
      </x:c>
      <x:c r="E130" t="str">
        <x:v>Compliance</x:v>
      </x:c>
      <x:c r="F130" s="30" t="n">
        <x:v>45835</x:v>
      </x:c>
      <x:c r="G130" s="30" t="n">
        <x:v>45851</x:v>
      </x:c>
      <x:c r="H130" t="str">
        <x:v>Completed</x:v>
      </x:c>
      <x:c r="I130" s="32" t="n">
        <x:v>67</x:v>
      </x:c>
      <x:c r="J130" s="32" t="n">
        <x:f>IF(G130="","",G130-F130)</x:f>
        <x:v>16</x:v>
      </x:c>
    </x:row>
    <x:row r="131">
      <x:c r="A131" t="str">
        <x:v>TRN-0130</x:v>
      </x:c>
      <x:c r="B131" t="str">
        <x:v>EMP-0196</x:v>
      </x:c>
      <x:c r="C131" t="str">
        <x:v>Account Management</x:v>
      </x:c>
      <x:c r="D131" t="str">
        <x:v>Leadership Basics</x:v>
      </x:c>
      <x:c r="E131" t="str">
        <x:v>Soft Skill</x:v>
      </x:c>
      <x:c r="F131" s="30" t="n">
        <x:v>45716</x:v>
      </x:c>
      <x:c r="G131" s="30" t="n">
        <x:v>45751</x:v>
      </x:c>
      <x:c r="H131" t="str">
        <x:v>Completed</x:v>
      </x:c>
      <x:c r="I131" s="32" t="n">
        <x:v>83</x:v>
      </x:c>
      <x:c r="J131" s="32" t="n">
        <x:f>IF(G131="","",G131-F131)</x:f>
        <x:v>35</x:v>
      </x:c>
    </x:row>
    <x:row r="132">
      <x:c r="A132" t="str">
        <x:v>TRN-0131</x:v>
      </x:c>
      <x:c r="B132" t="str">
        <x:v>EMP-0009</x:v>
      </x:c>
      <x:c r="C132" t="str">
        <x:v>IT</x:v>
      </x:c>
      <x:c r="D132" t="str">
        <x:v>Client Communication</x:v>
      </x:c>
      <x:c r="E132" t="str">
        <x:v>Technical</x:v>
      </x:c>
      <x:c r="F132" s="30" t="n">
        <x:v>45921</x:v>
      </x:c>
      <x:c r="G132" s="30"/>
      <x:c r="H132" t="str">
        <x:v>In Progress</x:v>
      </x:c>
      <x:c r="I132" s="32"/>
      <x:c r="J132" s="32" t="str">
        <x:f>IF(G132="","",G132-F132)</x:f>
      </x:c>
    </x:row>
    <x:row r="133">
      <x:c r="A133" t="str">
        <x:v>TRN-0132</x:v>
      </x:c>
      <x:c r="B133" t="str">
        <x:v>EMP-0127</x:v>
      </x:c>
      <x:c r="C133" t="str">
        <x:v>IT</x:v>
      </x:c>
      <x:c r="D133" t="str">
        <x:v>Excel Reporting</x:v>
      </x:c>
      <x:c r="E133" t="str">
        <x:v>Compliance</x:v>
      </x:c>
      <x:c r="F133" s="30" t="n">
        <x:v>45809</x:v>
      </x:c>
      <x:c r="G133" s="30"/>
      <x:c r="H133" t="str">
        <x:v>In Progress</x:v>
      </x:c>
      <x:c r="I133" s="32"/>
      <x:c r="J133" s="32" t="str">
        <x:f>IF(G133="","",G133-F133)</x:f>
      </x:c>
    </x:row>
    <x:row r="134">
      <x:c r="A134" t="str">
        <x:v>TRN-0133</x:v>
      </x:c>
      <x:c r="B134" t="str">
        <x:v>EMP-0054</x:v>
      </x:c>
      <x:c r="C134" t="str">
        <x:v>Finance</x:v>
      </x:c>
      <x:c r="D134" t="str">
        <x:v>Leadership Basics</x:v>
      </x:c>
      <x:c r="E134" t="str">
        <x:v>Compliance</x:v>
      </x:c>
      <x:c r="F134" s="30" t="n">
        <x:v>45707</x:v>
      </x:c>
      <x:c r="G134" s="30" t="n">
        <x:v>45742</x:v>
      </x:c>
      <x:c r="H134" t="str">
        <x:v>Completed</x:v>
      </x:c>
      <x:c r="I134" s="32" t="n">
        <x:v>99</x:v>
      </x:c>
      <x:c r="J134" s="32" t="n">
        <x:f>IF(G134="","",G134-F134)</x:f>
        <x:v>35</x:v>
      </x:c>
    </x:row>
    <x:row r="135">
      <x:c r="A135" t="str">
        <x:v>TRN-0134</x:v>
      </x:c>
      <x:c r="B135" t="str">
        <x:v>EMP-0003</x:v>
      </x:c>
      <x:c r="C135" t="str">
        <x:v>Finance</x:v>
      </x:c>
      <x:c r="D135" t="str">
        <x:v>Cybersecurity Awareness</x:v>
      </x:c>
      <x:c r="E135" t="str">
        <x:v>Compliance</x:v>
      </x:c>
      <x:c r="F135" s="30" t="n">
        <x:v>45765</x:v>
      </x:c>
      <x:c r="G135" s="30" t="n">
        <x:v>45779</x:v>
      </x:c>
      <x:c r="H135" t="str">
        <x:v>Completed</x:v>
      </x:c>
      <x:c r="I135" s="32" t="n">
        <x:v>92</x:v>
      </x:c>
      <x:c r="J135" s="32" t="n">
        <x:f>IF(G135="","",G135-F135)</x:f>
        <x:v>14</x:v>
      </x:c>
    </x:row>
    <x:row r="136">
      <x:c r="A136" t="str">
        <x:v>TRN-0135</x:v>
      </x:c>
      <x:c r="B136" t="str">
        <x:v>EMP-0244</x:v>
      </x:c>
      <x:c r="C136" t="str">
        <x:v>Operations</x:v>
      </x:c>
      <x:c r="D136" t="str">
        <x:v>Data Privacy</x:v>
      </x:c>
      <x:c r="E136" t="str">
        <x:v>Leadership</x:v>
      </x:c>
      <x:c r="F136" s="30" t="n">
        <x:v>45933</x:v>
      </x:c>
      <x:c r="G136" s="30"/>
      <x:c r="H136" t="str">
        <x:v>In Progress</x:v>
      </x:c>
      <x:c r="I136" s="32"/>
      <x:c r="J136" s="32" t="str">
        <x:f>IF(G136="","",G136-F136)</x:f>
      </x:c>
    </x:row>
    <x:row r="137">
      <x:c r="A137" t="str">
        <x:v>TRN-0136</x:v>
      </x:c>
      <x:c r="B137" t="str">
        <x:v>EMP-0214</x:v>
      </x:c>
      <x:c r="C137" t="str">
        <x:v>HR</x:v>
      </x:c>
      <x:c r="D137" t="str">
        <x:v>Excel Reporting</x:v>
      </x:c>
      <x:c r="E137" t="str">
        <x:v>Compliance</x:v>
      </x:c>
      <x:c r="F137" s="30" t="n">
        <x:v>45736</x:v>
      </x:c>
      <x:c r="G137" s="30" t="n">
        <x:v>45758</x:v>
      </x:c>
      <x:c r="H137" t="str">
        <x:v>Completed</x:v>
      </x:c>
      <x:c r="I137" s="32" t="n">
        <x:v>67</x:v>
      </x:c>
      <x:c r="J137" s="32" t="n">
        <x:f>IF(G137="","",G137-F137)</x:f>
        <x:v>22</x:v>
      </x:c>
    </x:row>
    <x:row r="138">
      <x:c r="A138" t="str">
        <x:v>TRN-0137</x:v>
      </x:c>
      <x:c r="B138" t="str">
        <x:v>EMP-0027</x:v>
      </x:c>
      <x:c r="C138" t="str">
        <x:v>IT</x:v>
      </x:c>
      <x:c r="D138" t="str">
        <x:v>Data Privacy</x:v>
      </x:c>
      <x:c r="E138" t="str">
        <x:v>Compliance</x:v>
      </x:c>
      <x:c r="F138" s="30" t="n">
        <x:v>45749</x:v>
      </x:c>
      <x:c r="G138" s="30"/>
      <x:c r="H138" t="str">
        <x:v>In Progress</x:v>
      </x:c>
      <x:c r="I138" s="32"/>
      <x:c r="J138" s="32" t="str">
        <x:f>IF(G138="","",G138-F138)</x:f>
      </x:c>
    </x:row>
    <x:row r="139">
      <x:c r="A139" t="str">
        <x:v>TRN-0138</x:v>
      </x:c>
      <x:c r="B139" t="str">
        <x:v>EMP-0160</x:v>
      </x:c>
      <x:c r="C139" t="str">
        <x:v>Creative</x:v>
      </x:c>
      <x:c r="D139" t="str">
        <x:v>Data Privacy</x:v>
      </x:c>
      <x:c r="E139" t="str">
        <x:v>Leadership</x:v>
      </x:c>
      <x:c r="F139" s="30" t="n">
        <x:v>45790</x:v>
      </x:c>
      <x:c r="G139" s="30" t="n">
        <x:v>45819</x:v>
      </x:c>
      <x:c r="H139" t="str">
        <x:v>Completed</x:v>
      </x:c>
      <x:c r="I139" s="32" t="n">
        <x:v>90</x:v>
      </x:c>
      <x:c r="J139" s="32" t="n">
        <x:f>IF(G139="","",G139-F139)</x:f>
        <x:v>29</x:v>
      </x:c>
    </x:row>
    <x:row r="140">
      <x:c r="A140" t="str">
        <x:v>TRN-0139</x:v>
      </x:c>
      <x:c r="B140" t="str">
        <x:v>EMP-0123</x:v>
      </x:c>
      <x:c r="C140" t="str">
        <x:v>Account Management</x:v>
      </x:c>
      <x:c r="D140" t="str">
        <x:v>Leadership Basics</x:v>
      </x:c>
      <x:c r="E140" t="str">
        <x:v>Compliance</x:v>
      </x:c>
      <x:c r="F140" s="30" t="n">
        <x:v>45857</x:v>
      </x:c>
      <x:c r="G140" s="30" t="n">
        <x:v>45892</x:v>
      </x:c>
      <x:c r="H140" t="str">
        <x:v>Completed</x:v>
      </x:c>
      <x:c r="I140" s="32" t="n">
        <x:v>65</x:v>
      </x:c>
      <x:c r="J140" s="32" t="n">
        <x:f>IF(G140="","",G140-F140)</x:f>
        <x:v>35</x:v>
      </x:c>
    </x:row>
    <x:row r="141">
      <x:c r="A141" t="str">
        <x:v>TRN-0140</x:v>
      </x:c>
      <x:c r="B141" t="str">
        <x:v>EMP-0185</x:v>
      </x:c>
      <x:c r="C141" t="str">
        <x:v>Creative</x:v>
      </x:c>
      <x:c r="D141" t="str">
        <x:v>Cybersecurity Awareness</x:v>
      </x:c>
      <x:c r="E141" t="str">
        <x:v>Compliance</x:v>
      </x:c>
      <x:c r="F141" s="30" t="n">
        <x:v>45957</x:v>
      </x:c>
      <x:c r="G141" s="30" t="n">
        <x:v>45962</x:v>
      </x:c>
      <x:c r="H141" t="str">
        <x:v>Completed</x:v>
      </x:c>
      <x:c r="I141" s="32" t="n">
        <x:v>87</x:v>
      </x:c>
      <x:c r="J141" s="32" t="n">
        <x:f>IF(G141="","",G141-F141)</x:f>
        <x:v>5</x:v>
      </x:c>
    </x:row>
    <x:row r="142">
      <x:c r="A142" t="str">
        <x:v>TRN-0141</x:v>
      </x:c>
      <x:c r="B142" t="str">
        <x:v>EMP-0144</x:v>
      </x:c>
      <x:c r="C142" t="str">
        <x:v>Creative</x:v>
      </x:c>
      <x:c r="D142" t="str">
        <x:v>Data Privacy</x:v>
      </x:c>
      <x:c r="E142" t="str">
        <x:v>Technical</x:v>
      </x:c>
      <x:c r="F142" s="30" t="n">
        <x:v>45812</x:v>
      </x:c>
      <x:c r="G142" s="30" t="n">
        <x:v>45831</x:v>
      </x:c>
      <x:c r="H142" t="str">
        <x:v>Completed</x:v>
      </x:c>
      <x:c r="I142" s="32" t="n">
        <x:v>93</x:v>
      </x:c>
      <x:c r="J142" s="32" t="n">
        <x:f>IF(G142="","",G142-F142)</x:f>
        <x:v>19</x:v>
      </x:c>
    </x:row>
    <x:row r="143">
      <x:c r="A143" t="str">
        <x:v>TRN-0142</x:v>
      </x:c>
      <x:c r="B143" t="str">
        <x:v>EMP-0107</x:v>
      </x:c>
      <x:c r="C143" t="str">
        <x:v>Finance</x:v>
      </x:c>
      <x:c r="D143" t="str">
        <x:v>Excel Reporting</x:v>
      </x:c>
      <x:c r="E143" t="str">
        <x:v>Compliance</x:v>
      </x:c>
      <x:c r="F143" s="30" t="n">
        <x:v>45900</x:v>
      </x:c>
      <x:c r="G143" s="30" t="n">
        <x:v>45915</x:v>
      </x:c>
      <x:c r="H143" t="str">
        <x:v>Completed</x:v>
      </x:c>
      <x:c r="I143" s="32" t="n">
        <x:v>73</x:v>
      </x:c>
      <x:c r="J143" s="32" t="n">
        <x:f>IF(G143="","",G143-F143)</x:f>
        <x:v>15</x:v>
      </x:c>
    </x:row>
    <x:row r="144">
      <x:c r="A144" t="str">
        <x:v>TRN-0143</x:v>
      </x:c>
      <x:c r="B144" t="str">
        <x:v>EMP-0216</x:v>
      </x:c>
      <x:c r="C144" t="str">
        <x:v>Creative</x:v>
      </x:c>
      <x:c r="D144" t="str">
        <x:v>Excel Reporting</x:v>
      </x:c>
      <x:c r="E144" t="str">
        <x:v>Technical</x:v>
      </x:c>
      <x:c r="F144" s="30" t="n">
        <x:v>45982</x:v>
      </x:c>
      <x:c r="G144" s="30" t="n">
        <x:v>46006</x:v>
      </x:c>
      <x:c r="H144" t="str">
        <x:v>Completed</x:v>
      </x:c>
      <x:c r="I144" s="32" t="n">
        <x:v>65</x:v>
      </x:c>
      <x:c r="J144" s="32" t="n">
        <x:f>IF(G144="","",G144-F144)</x:f>
        <x:v>24</x:v>
      </x:c>
    </x:row>
    <x:row r="145">
      <x:c r="A145" t="str">
        <x:v>TRN-0144</x:v>
      </x:c>
      <x:c r="B145" t="str">
        <x:v>EMP-0159</x:v>
      </x:c>
      <x:c r="C145" t="str">
        <x:v>Sales</x:v>
      </x:c>
      <x:c r="D145" t="str">
        <x:v>Client Communication</x:v>
      </x:c>
      <x:c r="E145" t="str">
        <x:v>Leadership</x:v>
      </x:c>
      <x:c r="F145" s="30" t="n">
        <x:v>45721</x:v>
      </x:c>
      <x:c r="G145" s="30" t="n">
        <x:v>45747</x:v>
      </x:c>
      <x:c r="H145" t="str">
        <x:v>Completed</x:v>
      </x:c>
      <x:c r="I145" s="32" t="n">
        <x:v>99</x:v>
      </x:c>
      <x:c r="J145" s="32" t="n">
        <x:f>IF(G145="","",G145-F145)</x:f>
        <x:v>26</x:v>
      </x:c>
    </x:row>
    <x:row r="146">
      <x:c r="A146" t="str">
        <x:v>TRN-0145</x:v>
      </x:c>
      <x:c r="B146" t="str">
        <x:v>EMP-0158</x:v>
      </x:c>
      <x:c r="C146" t="str">
        <x:v>Creative</x:v>
      </x:c>
      <x:c r="D146" t="str">
        <x:v>Data Privacy</x:v>
      </x:c>
      <x:c r="E146" t="str">
        <x:v>Technical</x:v>
      </x:c>
      <x:c r="F146" s="30" t="n">
        <x:v>45765</x:v>
      </x:c>
      <x:c r="G146" s="30" t="n">
        <x:v>45788</x:v>
      </x:c>
      <x:c r="H146" t="str">
        <x:v>Completed</x:v>
      </x:c>
      <x:c r="I146" s="32" t="n">
        <x:v>78</x:v>
      </x:c>
      <x:c r="J146" s="32" t="n">
        <x:f>IF(G146="","",G146-F146)</x:f>
        <x:v>23</x:v>
      </x:c>
    </x:row>
    <x:row r="147">
      <x:c r="A147" t="str">
        <x:v>TRN-0146</x:v>
      </x:c>
      <x:c r="B147" t="str">
        <x:v>EMP-0118</x:v>
      </x:c>
      <x:c r="C147" t="str">
        <x:v>Creative</x:v>
      </x:c>
      <x:c r="D147" t="str">
        <x:v>Cybersecurity Awareness</x:v>
      </x:c>
      <x:c r="E147" t="str">
        <x:v>Leadership</x:v>
      </x:c>
      <x:c r="F147" s="30" t="n">
        <x:v>45740</x:v>
      </x:c>
      <x:c r="G147" s="30" t="n">
        <x:v>45757</x:v>
      </x:c>
      <x:c r="H147" t="str">
        <x:v>Completed</x:v>
      </x:c>
      <x:c r="I147" s="32" t="n">
        <x:v>77</x:v>
      </x:c>
      <x:c r="J147" s="32" t="n">
        <x:f>IF(G147="","",G147-F147)</x:f>
        <x:v>17</x:v>
      </x:c>
    </x:row>
    <x:row r="148">
      <x:c r="A148" t="str">
        <x:v>TRN-0147</x:v>
      </x:c>
      <x:c r="B148" t="str">
        <x:v>EMP-0034</x:v>
      </x:c>
      <x:c r="C148" t="str">
        <x:v>Sales</x:v>
      </x:c>
      <x:c r="D148" t="str">
        <x:v>Anti-Harassment</x:v>
      </x:c>
      <x:c r="E148" t="str">
        <x:v>Compliance</x:v>
      </x:c>
      <x:c r="F148" s="30" t="n">
        <x:v>45939</x:v>
      </x:c>
      <x:c r="G148" s="30" t="n">
        <x:v>45944</x:v>
      </x:c>
      <x:c r="H148" t="str">
        <x:v>Completed</x:v>
      </x:c>
      <x:c r="I148" s="32" t="n">
        <x:v>83</x:v>
      </x:c>
      <x:c r="J148" s="32" t="n">
        <x:f>IF(G148="","",G148-F148)</x:f>
        <x:v>5</x:v>
      </x:c>
    </x:row>
    <x:row r="149">
      <x:c r="A149" t="str">
        <x:v>TRN-0148</x:v>
      </x:c>
      <x:c r="B149" t="str">
        <x:v>EMP-0192</x:v>
      </x:c>
      <x:c r="C149" t="str">
        <x:v>Creative</x:v>
      </x:c>
      <x:c r="D149" t="str">
        <x:v>Data Privacy</x:v>
      </x:c>
      <x:c r="E149" t="str">
        <x:v>Technical</x:v>
      </x:c>
      <x:c r="F149" s="30" t="n">
        <x:v>45708</x:v>
      </x:c>
      <x:c r="G149" s="30" t="n">
        <x:v>45740</x:v>
      </x:c>
      <x:c r="H149" t="str">
        <x:v>Completed</x:v>
      </x:c>
      <x:c r="I149" s="32" t="n">
        <x:v>86</x:v>
      </x:c>
      <x:c r="J149" s="32" t="n">
        <x:f>IF(G149="","",G149-F149)</x:f>
        <x:v>32</x:v>
      </x:c>
    </x:row>
    <x:row r="150">
      <x:c r="A150" t="str">
        <x:v>TRN-0149</x:v>
      </x:c>
      <x:c r="B150" t="str">
        <x:v>EMP-0099</x:v>
      </x:c>
      <x:c r="C150" t="str">
        <x:v>Creative</x:v>
      </x:c>
      <x:c r="D150" t="str">
        <x:v>Anti-Harassment</x:v>
      </x:c>
      <x:c r="E150" t="str">
        <x:v>Leadership</x:v>
      </x:c>
      <x:c r="F150" s="30" t="n">
        <x:v>45709</x:v>
      </x:c>
      <x:c r="G150" s="30" t="n">
        <x:v>45714</x:v>
      </x:c>
      <x:c r="H150" t="str">
        <x:v>Completed</x:v>
      </x:c>
      <x:c r="I150" s="32" t="n">
        <x:v>77</x:v>
      </x:c>
      <x:c r="J150" s="32" t="n">
        <x:f>IF(G150="","",G150-F150)</x:f>
        <x:v>5</x:v>
      </x:c>
    </x:row>
    <x:row r="151">
      <x:c r="A151" t="str">
        <x:v>TRN-0150</x:v>
      </x:c>
      <x:c r="B151" t="str">
        <x:v>EMP-0087</x:v>
      </x:c>
      <x:c r="C151" t="str">
        <x:v>IT</x:v>
      </x:c>
      <x:c r="D151" t="str">
        <x:v>Excel Reporting</x:v>
      </x:c>
      <x:c r="E151" t="str">
        <x:v>Soft Skill</x:v>
      </x:c>
      <x:c r="F151" s="30" t="n">
        <x:v>45826</x:v>
      </x:c>
      <x:c r="G151" s="30" t="n">
        <x:v>45846</x:v>
      </x:c>
      <x:c r="H151" t="str">
        <x:v>Completed</x:v>
      </x:c>
      <x:c r="I151" s="32" t="n">
        <x:v>74</x:v>
      </x:c>
      <x:c r="J151" s="32" t="n">
        <x:f>IF(G151="","",G151-F151)</x:f>
        <x:v>20</x:v>
      </x:c>
    </x:row>
    <x:row r="152">
      <x:c r="A152" t="str">
        <x:v>TRN-0151</x:v>
      </x:c>
      <x:c r="B152" t="str">
        <x:v>EMP-0162</x:v>
      </x:c>
      <x:c r="C152" t="str">
        <x:v>Finance</x:v>
      </x:c>
      <x:c r="D152" t="str">
        <x:v>Client Communication</x:v>
      </x:c>
      <x:c r="E152" t="str">
        <x:v>Technical</x:v>
      </x:c>
      <x:c r="F152" s="30" t="n">
        <x:v>45819</x:v>
      </x:c>
      <x:c r="G152" s="30"/>
      <x:c r="H152" t="str">
        <x:v>Not Started</x:v>
      </x:c>
      <x:c r="I152" s="32"/>
      <x:c r="J152" s="32" t="str">
        <x:f>IF(G152="","",G152-F152)</x:f>
      </x:c>
    </x:row>
    <x:row r="153">
      <x:c r="A153" t="str">
        <x:v>TRN-0152</x:v>
      </x:c>
      <x:c r="B153" t="str">
        <x:v>EMP-0048</x:v>
      </x:c>
      <x:c r="C153" t="str">
        <x:v>Creative</x:v>
      </x:c>
      <x:c r="D153" t="str">
        <x:v>Data Privacy</x:v>
      </x:c>
      <x:c r="E153" t="str">
        <x:v>Technical</x:v>
      </x:c>
      <x:c r="F153" s="30" t="n">
        <x:v>45784</x:v>
      </x:c>
      <x:c r="G153" s="30"/>
      <x:c r="H153" t="str">
        <x:v>In Progress</x:v>
      </x:c>
      <x:c r="I153" s="32"/>
      <x:c r="J153" s="32" t="str">
        <x:f>IF(G153="","",G153-F153)</x:f>
      </x:c>
    </x:row>
    <x:row r="154">
      <x:c r="A154" t="str">
        <x:v>TRN-0153</x:v>
      </x:c>
      <x:c r="B154" t="str">
        <x:v>EMP-0206</x:v>
      </x:c>
      <x:c r="C154" t="str">
        <x:v>Sales</x:v>
      </x:c>
      <x:c r="D154" t="str">
        <x:v>Cybersecurity Awareness</x:v>
      </x:c>
      <x:c r="E154" t="str">
        <x:v>Soft Skill</x:v>
      </x:c>
      <x:c r="F154" s="30" t="n">
        <x:v>45799</x:v>
      </x:c>
      <x:c r="G154" s="30"/>
      <x:c r="H154" t="str">
        <x:v>In Progress</x:v>
      </x:c>
      <x:c r="I154" s="32"/>
      <x:c r="J154" s="32" t="str">
        <x:f>IF(G154="","",G154-F154)</x:f>
      </x:c>
    </x:row>
    <x:row r="155">
      <x:c r="A155" t="str">
        <x:v>TRN-0154</x:v>
      </x:c>
      <x:c r="B155" t="str">
        <x:v>EMP-0039</x:v>
      </x:c>
      <x:c r="C155" t="str">
        <x:v>Creative</x:v>
      </x:c>
      <x:c r="D155" t="str">
        <x:v>Cybersecurity Awareness</x:v>
      </x:c>
      <x:c r="E155" t="str">
        <x:v>Technical</x:v>
      </x:c>
      <x:c r="F155" s="30" t="n">
        <x:v>45903</x:v>
      </x:c>
      <x:c r="G155" s="30" t="n">
        <x:v>45926</x:v>
      </x:c>
      <x:c r="H155" t="str">
        <x:v>Completed</x:v>
      </x:c>
      <x:c r="I155" s="32" t="n">
        <x:v>84</x:v>
      </x:c>
      <x:c r="J155" s="32" t="n">
        <x:f>IF(G155="","",G155-F155)</x:f>
        <x:v>23</x:v>
      </x:c>
    </x:row>
    <x:row r="156">
      <x:c r="A156" t="str">
        <x:v>TRN-0155</x:v>
      </x:c>
      <x:c r="B156" t="str">
        <x:v>EMP-0140</x:v>
      </x:c>
      <x:c r="C156" t="str">
        <x:v>IT</x:v>
      </x:c>
      <x:c r="D156" t="str">
        <x:v>Client Communication</x:v>
      </x:c>
      <x:c r="E156" t="str">
        <x:v>Compliance</x:v>
      </x:c>
      <x:c r="F156" s="30" t="n">
        <x:v>45747</x:v>
      </x:c>
      <x:c r="G156" s="30" t="n">
        <x:v>45753</x:v>
      </x:c>
      <x:c r="H156" t="str">
        <x:v>Completed</x:v>
      </x:c>
      <x:c r="I156" s="32" t="n">
        <x:v>82</x:v>
      </x:c>
      <x:c r="J156" s="32" t="n">
        <x:f>IF(G156="","",G156-F156)</x:f>
        <x:v>6</x:v>
      </x:c>
    </x:row>
    <x:row r="157">
      <x:c r="A157" t="str">
        <x:v>TRN-0156</x:v>
      </x:c>
      <x:c r="B157" t="str">
        <x:v>EMP-0242</x:v>
      </x:c>
      <x:c r="C157" t="str">
        <x:v>Account Management</x:v>
      </x:c>
      <x:c r="D157" t="str">
        <x:v>Anti-Harassment</x:v>
      </x:c>
      <x:c r="E157" t="str">
        <x:v>Leadership</x:v>
      </x:c>
      <x:c r="F157" s="30" t="n">
        <x:v>45792</x:v>
      </x:c>
      <x:c r="G157" s="30" t="n">
        <x:v>45797</x:v>
      </x:c>
      <x:c r="H157" t="str">
        <x:v>Completed</x:v>
      </x:c>
      <x:c r="I157" s="32" t="n">
        <x:v>69</x:v>
      </x:c>
      <x:c r="J157" s="32" t="n">
        <x:f>IF(G157="","",G157-F157)</x:f>
        <x:v>5</x:v>
      </x:c>
    </x:row>
    <x:row r="158">
      <x:c r="A158" t="str">
        <x:v>TRN-0157</x:v>
      </x:c>
      <x:c r="B158" t="str">
        <x:v>EMP-0007</x:v>
      </x:c>
      <x:c r="C158" t="str">
        <x:v>HR</x:v>
      </x:c>
      <x:c r="D158" t="str">
        <x:v>Client Communication</x:v>
      </x:c>
      <x:c r="E158" t="str">
        <x:v>Compliance</x:v>
      </x:c>
      <x:c r="F158" s="30" t="n">
        <x:v>45955</x:v>
      </x:c>
      <x:c r="G158" s="30" t="n">
        <x:v>45969</x:v>
      </x:c>
      <x:c r="H158" t="str">
        <x:v>Completed</x:v>
      </x:c>
      <x:c r="I158" s="32" t="n">
        <x:v>67</x:v>
      </x:c>
      <x:c r="J158" s="32" t="n">
        <x:f>IF(G158="","",G158-F158)</x:f>
        <x:v>14</x:v>
      </x:c>
    </x:row>
    <x:row r="159">
      <x:c r="A159" t="str">
        <x:v>TRN-0158</x:v>
      </x:c>
      <x:c r="B159" t="str">
        <x:v>EMP-0159</x:v>
      </x:c>
      <x:c r="C159" t="str">
        <x:v>Sales</x:v>
      </x:c>
      <x:c r="D159" t="str">
        <x:v>Leadership Basics</x:v>
      </x:c>
      <x:c r="E159" t="str">
        <x:v>Soft Skill</x:v>
      </x:c>
      <x:c r="F159" s="30" t="n">
        <x:v>45734</x:v>
      </x:c>
      <x:c r="G159" s="30" t="n">
        <x:v>45749</x:v>
      </x:c>
      <x:c r="H159" t="str">
        <x:v>Completed</x:v>
      </x:c>
      <x:c r="I159" s="32" t="n">
        <x:v>83</x:v>
      </x:c>
      <x:c r="J159" s="32" t="n">
        <x:f>IF(G159="","",G159-F159)</x:f>
        <x:v>15</x:v>
      </x:c>
    </x:row>
    <x:row r="160">
      <x:c r="A160" t="str">
        <x:v>TRN-0159</x:v>
      </x:c>
      <x:c r="B160" t="str">
        <x:v>EMP-0039</x:v>
      </x:c>
      <x:c r="C160" t="str">
        <x:v>Creative</x:v>
      </x:c>
      <x:c r="D160" t="str">
        <x:v>Excel Reporting</x:v>
      </x:c>
      <x:c r="E160" t="str">
        <x:v>Compliance</x:v>
      </x:c>
      <x:c r="F160" s="30" t="n">
        <x:v>45861</x:v>
      </x:c>
      <x:c r="G160" s="30" t="n">
        <x:v>45862</x:v>
      </x:c>
      <x:c r="H160" t="str">
        <x:v>Completed</x:v>
      </x:c>
      <x:c r="I160" s="32" t="n">
        <x:v>80</x:v>
      </x:c>
      <x:c r="J160" s="32" t="n">
        <x:f>IF(G160="","",G160-F160)</x:f>
        <x:v>1</x:v>
      </x:c>
    </x:row>
    <x:row r="161">
      <x:c r="A161" t="str">
        <x:v>TRN-0160</x:v>
      </x:c>
      <x:c r="B161" t="str">
        <x:v>EMP-0236</x:v>
      </x:c>
      <x:c r="C161" t="str">
        <x:v>HR</x:v>
      </x:c>
      <x:c r="D161" t="str">
        <x:v>Client Communication</x:v>
      </x:c>
      <x:c r="E161" t="str">
        <x:v>Leadership</x:v>
      </x:c>
      <x:c r="F161" s="30" t="n">
        <x:v>45921</x:v>
      </x:c>
      <x:c r="G161" s="30" t="n">
        <x:v>45932</x:v>
      </x:c>
      <x:c r="H161" t="str">
        <x:v>Completed</x:v>
      </x:c>
      <x:c r="I161" s="32" t="n">
        <x:v>76</x:v>
      </x:c>
      <x:c r="J161" s="32" t="n">
        <x:f>IF(G161="","",G161-F161)</x:f>
        <x:v>11</x:v>
      </x:c>
    </x:row>
    <x:row r="162">
      <x:c r="A162" t="str">
        <x:v>TRN-0161</x:v>
      </x:c>
      <x:c r="B162" t="str">
        <x:v>EMP-0162</x:v>
      </x:c>
      <x:c r="C162" t="str">
        <x:v>Finance</x:v>
      </x:c>
      <x:c r="D162" t="str">
        <x:v>Client Communication</x:v>
      </x:c>
      <x:c r="E162" t="str">
        <x:v>Leadership</x:v>
      </x:c>
      <x:c r="F162" s="30" t="n">
        <x:v>45905</x:v>
      </x:c>
      <x:c r="G162" s="30"/>
      <x:c r="H162" t="str">
        <x:v>Not Started</x:v>
      </x:c>
      <x:c r="I162" s="32"/>
      <x:c r="J162" s="32" t="str">
        <x:f>IF(G162="","",G162-F162)</x:f>
      </x:c>
    </x:row>
    <x:row r="163">
      <x:c r="A163" t="str">
        <x:v>TRN-0162</x:v>
      </x:c>
      <x:c r="B163" t="str">
        <x:v>EMP-0014</x:v>
      </x:c>
      <x:c r="C163" t="str">
        <x:v>Account Management</x:v>
      </x:c>
      <x:c r="D163" t="str">
        <x:v>Anti-Harassment</x:v>
      </x:c>
      <x:c r="E163" t="str">
        <x:v>Soft Skill</x:v>
      </x:c>
      <x:c r="F163" s="30" t="n">
        <x:v>45776</x:v>
      </x:c>
      <x:c r="G163" s="30" t="n">
        <x:v>45800</x:v>
      </x:c>
      <x:c r="H163" t="str">
        <x:v>Completed</x:v>
      </x:c>
      <x:c r="I163" s="32" t="n">
        <x:v>79</x:v>
      </x:c>
      <x:c r="J163" s="32" t="n">
        <x:f>IF(G163="","",G163-F163)</x:f>
        <x:v>24</x:v>
      </x:c>
    </x:row>
    <x:row r="164">
      <x:c r="A164" t="str">
        <x:v>TRN-0163</x:v>
      </x:c>
      <x:c r="B164" t="str">
        <x:v>EMP-0014</x:v>
      </x:c>
      <x:c r="C164" t="str">
        <x:v>Account Management</x:v>
      </x:c>
      <x:c r="D164" t="str">
        <x:v>Cybersecurity Awareness</x:v>
      </x:c>
      <x:c r="E164" t="str">
        <x:v>Leadership</x:v>
      </x:c>
      <x:c r="F164" s="30" t="n">
        <x:v>45923</x:v>
      </x:c>
      <x:c r="G164" s="30"/>
      <x:c r="H164" t="str">
        <x:v>In Progress</x:v>
      </x:c>
      <x:c r="I164" s="32"/>
      <x:c r="J164" s="32" t="str">
        <x:f>IF(G164="","",G164-F164)</x:f>
      </x:c>
    </x:row>
    <x:row r="165">
      <x:c r="A165" t="str">
        <x:v>TRN-0164</x:v>
      </x:c>
      <x:c r="B165" t="str">
        <x:v>EMP-0101</x:v>
      </x:c>
      <x:c r="C165" t="str">
        <x:v>Account Management</x:v>
      </x:c>
      <x:c r="D165" t="str">
        <x:v>Excel Reporting</x:v>
      </x:c>
      <x:c r="E165" t="str">
        <x:v>Soft Skill</x:v>
      </x:c>
      <x:c r="F165" s="30" t="n">
        <x:v>45890</x:v>
      </x:c>
      <x:c r="G165" s="30"/>
      <x:c r="H165" t="str">
        <x:v>In Progress</x:v>
      </x:c>
      <x:c r="I165" s="32"/>
      <x:c r="J165" s="32" t="str">
        <x:f>IF(G165="","",G165-F165)</x:f>
      </x:c>
    </x:row>
    <x:row r="166">
      <x:c r="A166" t="str">
        <x:v>TRN-0165</x:v>
      </x:c>
      <x:c r="B166" t="str">
        <x:v>EMP-0014</x:v>
      </x:c>
      <x:c r="C166" t="str">
        <x:v>Account Management</x:v>
      </x:c>
      <x:c r="D166" t="str">
        <x:v>Cybersecurity Awareness</x:v>
      </x:c>
      <x:c r="E166" t="str">
        <x:v>Technical</x:v>
      </x:c>
      <x:c r="F166" s="30" t="n">
        <x:v>45710</x:v>
      </x:c>
      <x:c r="G166" s="30" t="n">
        <x:v>45744</x:v>
      </x:c>
      <x:c r="H166" t="str">
        <x:v>Completed</x:v>
      </x:c>
      <x:c r="I166" s="32" t="n">
        <x:v>82</x:v>
      </x:c>
      <x:c r="J166" s="32" t="n">
        <x:f>IF(G166="","",G166-F166)</x:f>
        <x:v>34</x:v>
      </x:c>
    </x:row>
    <x:row r="167">
      <x:c r="A167" t="str">
        <x:v>TRN-0166</x:v>
      </x:c>
      <x:c r="B167" t="str">
        <x:v>EMP-0244</x:v>
      </x:c>
      <x:c r="C167" t="str">
        <x:v>Operations</x:v>
      </x:c>
      <x:c r="D167" t="str">
        <x:v>Cybersecurity Awareness</x:v>
      </x:c>
      <x:c r="E167" t="str">
        <x:v>Technical</x:v>
      </x:c>
      <x:c r="F167" s="30" t="n">
        <x:v>45954</x:v>
      </x:c>
      <x:c r="G167" s="30" t="n">
        <x:v>45966</x:v>
      </x:c>
      <x:c r="H167" t="str">
        <x:v>Completed</x:v>
      </x:c>
      <x:c r="I167" s="32" t="n">
        <x:v>89</x:v>
      </x:c>
      <x:c r="J167" s="32" t="n">
        <x:f>IF(G167="","",G167-F167)</x:f>
        <x:v>12</x:v>
      </x:c>
    </x:row>
    <x:row r="168">
      <x:c r="A168" t="str">
        <x:v>TRN-0167</x:v>
      </x:c>
      <x:c r="B168" t="str">
        <x:v>EMP-0188</x:v>
      </x:c>
      <x:c r="C168" t="str">
        <x:v>Account Management</x:v>
      </x:c>
      <x:c r="D168" t="str">
        <x:v>Excel Reporting</x:v>
      </x:c>
      <x:c r="E168" t="str">
        <x:v>Technical</x:v>
      </x:c>
      <x:c r="F168" s="30" t="n">
        <x:v>45958</x:v>
      </x:c>
      <x:c r="G168" s="30" t="n">
        <x:v>45963</x:v>
      </x:c>
      <x:c r="H168" t="str">
        <x:v>Completed</x:v>
      </x:c>
      <x:c r="I168" s="32" t="n">
        <x:v>98</x:v>
      </x:c>
      <x:c r="J168" s="32" t="n">
        <x:f>IF(G168="","",G168-F168)</x:f>
        <x:v>5</x:v>
      </x:c>
    </x:row>
    <x:row r="169">
      <x:c r="A169" t="str">
        <x:v>TRN-0168</x:v>
      </x:c>
      <x:c r="B169" t="str">
        <x:v>EMP-0069</x:v>
      </x:c>
      <x:c r="C169" t="str">
        <x:v>Sales</x:v>
      </x:c>
      <x:c r="D169" t="str">
        <x:v>Excel Reporting</x:v>
      </x:c>
      <x:c r="E169" t="str">
        <x:v>Leadership</x:v>
      </x:c>
      <x:c r="F169" s="30" t="n">
        <x:v>45922</x:v>
      </x:c>
      <x:c r="G169" s="30" t="n">
        <x:v>45945</x:v>
      </x:c>
      <x:c r="H169" t="str">
        <x:v>Completed</x:v>
      </x:c>
      <x:c r="I169" s="32" t="n">
        <x:v>96</x:v>
      </x:c>
      <x:c r="J169" s="32" t="n">
        <x:f>IF(G169="","",G169-F169)</x:f>
        <x:v>23</x:v>
      </x:c>
    </x:row>
    <x:row r="170">
      <x:c r="A170" t="str">
        <x:v>TRN-0169</x:v>
      </x:c>
      <x:c r="B170" t="str">
        <x:v>EMP-0230</x:v>
      </x:c>
      <x:c r="C170" t="str">
        <x:v>Finance</x:v>
      </x:c>
      <x:c r="D170" t="str">
        <x:v>Excel Reporting</x:v>
      </x:c>
      <x:c r="E170" t="str">
        <x:v>Compliance</x:v>
      </x:c>
      <x:c r="F170" s="30" t="n">
        <x:v>45914</x:v>
      </x:c>
      <x:c r="G170" s="30"/>
      <x:c r="H170" t="str">
        <x:v>In Progress</x:v>
      </x:c>
      <x:c r="I170" s="32"/>
      <x:c r="J170" s="32" t="str">
        <x:f>IF(G170="","",G170-F170)</x:f>
      </x:c>
    </x:row>
    <x:row r="171">
      <x:c r="A171" t="str">
        <x:v>TRN-0170</x:v>
      </x:c>
      <x:c r="B171" t="str">
        <x:v>EMP-0125</x:v>
      </x:c>
      <x:c r="C171" t="str">
        <x:v>Finance</x:v>
      </x:c>
      <x:c r="D171" t="str">
        <x:v>Anti-Harassment</x:v>
      </x:c>
      <x:c r="E171" t="str">
        <x:v>Leadership</x:v>
      </x:c>
      <x:c r="F171" s="30" t="n">
        <x:v>45697</x:v>
      </x:c>
      <x:c r="G171" s="30" t="n">
        <x:v>45715</x:v>
      </x:c>
      <x:c r="H171" t="str">
        <x:v>Completed</x:v>
      </x:c>
      <x:c r="I171" s="32" t="n">
        <x:v>78</x:v>
      </x:c>
      <x:c r="J171" s="32" t="n">
        <x:f>IF(G171="","",G171-F171)</x:f>
        <x:v>18</x:v>
      </x:c>
    </x:row>
    <x:row r="172">
      <x:c r="A172" t="str">
        <x:v>TRN-0171</x:v>
      </x:c>
      <x:c r="B172" t="str">
        <x:v>EMP-0043</x:v>
      </x:c>
      <x:c r="C172" t="str">
        <x:v>Creative</x:v>
      </x:c>
      <x:c r="D172" t="str">
        <x:v>Anti-Harassment</x:v>
      </x:c>
      <x:c r="E172" t="str">
        <x:v>Leadership</x:v>
      </x:c>
      <x:c r="F172" s="30" t="n">
        <x:v>45843</x:v>
      </x:c>
      <x:c r="G172" s="30" t="n">
        <x:v>45851</x:v>
      </x:c>
      <x:c r="H172" t="str">
        <x:v>Completed</x:v>
      </x:c>
      <x:c r="I172" s="32" t="n">
        <x:v>79</x:v>
      </x:c>
      <x:c r="J172" s="32" t="n">
        <x:f>IF(G172="","",G172-F172)</x:f>
        <x:v>8</x:v>
      </x:c>
    </x:row>
    <x:row r="173">
      <x:c r="A173" t="str">
        <x:v>TRN-0172</x:v>
      </x:c>
      <x:c r="B173" t="str">
        <x:v>EMP-0119</x:v>
      </x:c>
      <x:c r="C173" t="str">
        <x:v>Account Management</x:v>
      </x:c>
      <x:c r="D173" t="str">
        <x:v>Leadership Basics</x:v>
      </x:c>
      <x:c r="E173" t="str">
        <x:v>Compliance</x:v>
      </x:c>
      <x:c r="F173" s="30" t="n">
        <x:v>45904</x:v>
      </x:c>
      <x:c r="G173" s="30" t="n">
        <x:v>45935</x:v>
      </x:c>
      <x:c r="H173" t="str">
        <x:v>Completed</x:v>
      </x:c>
      <x:c r="I173" s="32" t="n">
        <x:v>78</x:v>
      </x:c>
      <x:c r="J173" s="32" t="n">
        <x:f>IF(G173="","",G173-F173)</x:f>
        <x:v>31</x:v>
      </x:c>
    </x:row>
    <x:row r="174">
      <x:c r="A174" t="str">
        <x:v>TRN-0173</x:v>
      </x:c>
      <x:c r="B174" t="str">
        <x:v>EMP-0170</x:v>
      </x:c>
      <x:c r="C174" t="str">
        <x:v>Operations</x:v>
      </x:c>
      <x:c r="D174" t="str">
        <x:v>Anti-Harassment</x:v>
      </x:c>
      <x:c r="E174" t="str">
        <x:v>Soft Skill</x:v>
      </x:c>
      <x:c r="F174" s="30" t="n">
        <x:v>45669</x:v>
      </x:c>
      <x:c r="G174" s="30" t="n">
        <x:v>45678</x:v>
      </x:c>
      <x:c r="H174" t="str">
        <x:v>Completed</x:v>
      </x:c>
      <x:c r="I174" s="32" t="n">
        <x:v>75</x:v>
      </x:c>
      <x:c r="J174" s="32" t="n">
        <x:f>IF(G174="","",G174-F174)</x:f>
        <x:v>9</x:v>
      </x:c>
    </x:row>
    <x:row r="175">
      <x:c r="A175" t="str">
        <x:v>TRN-0174</x:v>
      </x:c>
      <x:c r="B175" t="str">
        <x:v>EMP-0039</x:v>
      </x:c>
      <x:c r="C175" t="str">
        <x:v>Creative</x:v>
      </x:c>
      <x:c r="D175" t="str">
        <x:v>Cybersecurity Awareness</x:v>
      </x:c>
      <x:c r="E175" t="str">
        <x:v>Compliance</x:v>
      </x:c>
      <x:c r="F175" s="30" t="n">
        <x:v>45951</x:v>
      </x:c>
      <x:c r="G175" s="30" t="n">
        <x:v>45962</x:v>
      </x:c>
      <x:c r="H175" t="str">
        <x:v>Completed</x:v>
      </x:c>
      <x:c r="I175" s="32" t="n">
        <x:v>81</x:v>
      </x:c>
      <x:c r="J175" s="32" t="n">
        <x:f>IF(G175="","",G175-F175)</x:f>
        <x:v>11</x:v>
      </x:c>
    </x:row>
    <x:row r="176">
      <x:c r="A176" t="str">
        <x:v>TRN-0175</x:v>
      </x:c>
      <x:c r="B176" t="str">
        <x:v>EMP-0051</x:v>
      </x:c>
      <x:c r="C176" t="str">
        <x:v>Sales</x:v>
      </x:c>
      <x:c r="D176" t="str">
        <x:v>Client Communication</x:v>
      </x:c>
      <x:c r="E176" t="str">
        <x:v>Soft Skill</x:v>
      </x:c>
      <x:c r="F176" s="30" t="n">
        <x:v>45964</x:v>
      </x:c>
      <x:c r="G176" s="30"/>
      <x:c r="H176" t="str">
        <x:v>Not Started</x:v>
      </x:c>
      <x:c r="I176" s="32"/>
      <x:c r="J176" s="32" t="str">
        <x:f>IF(G176="","",G176-F176)</x:f>
      </x:c>
    </x:row>
    <x:row r="177">
      <x:c r="A177" t="str">
        <x:v>TRN-0176</x:v>
      </x:c>
      <x:c r="B177" t="str">
        <x:v>EMP-0184</x:v>
      </x:c>
      <x:c r="C177" t="str">
        <x:v>Account Management</x:v>
      </x:c>
      <x:c r="D177" t="str">
        <x:v>Data Privacy</x:v>
      </x:c>
      <x:c r="E177" t="str">
        <x:v>Technical</x:v>
      </x:c>
      <x:c r="F177" s="30" t="n">
        <x:v>45701</x:v>
      </x:c>
      <x:c r="G177" s="30" t="n">
        <x:v>45732</x:v>
      </x:c>
      <x:c r="H177" t="str">
        <x:v>Completed</x:v>
      </x:c>
      <x:c r="I177" s="32" t="n">
        <x:v>95</x:v>
      </x:c>
      <x:c r="J177" s="32" t="n">
        <x:f>IF(G177="","",G177-F177)</x:f>
        <x:v>31</x:v>
      </x:c>
    </x:row>
    <x:row r="178">
      <x:c r="A178" t="str">
        <x:v>TRN-0177</x:v>
      </x:c>
      <x:c r="B178" t="str">
        <x:v>EMP-0048</x:v>
      </x:c>
      <x:c r="C178" t="str">
        <x:v>Creative</x:v>
      </x:c>
      <x:c r="D178" t="str">
        <x:v>Anti-Harassment</x:v>
      </x:c>
      <x:c r="E178" t="str">
        <x:v>Soft Skill</x:v>
      </x:c>
      <x:c r="F178" s="30" t="n">
        <x:v>45965</x:v>
      </x:c>
      <x:c r="G178" s="30" t="n">
        <x:v>45977</x:v>
      </x:c>
      <x:c r="H178" t="str">
        <x:v>Completed</x:v>
      </x:c>
      <x:c r="I178" s="32" t="n">
        <x:v>97</x:v>
      </x:c>
      <x:c r="J178" s="32" t="n">
        <x:f>IF(G178="","",G178-F178)</x:f>
        <x:v>12</x:v>
      </x:c>
    </x:row>
    <x:row r="179">
      <x:c r="A179" t="str">
        <x:v>TRN-0178</x:v>
      </x:c>
      <x:c r="B179" t="str">
        <x:v>EMP-0072</x:v>
      </x:c>
      <x:c r="C179" t="str">
        <x:v>Creative</x:v>
      </x:c>
      <x:c r="D179" t="str">
        <x:v>Anti-Harassment</x:v>
      </x:c>
      <x:c r="E179" t="str">
        <x:v>Technical</x:v>
      </x:c>
      <x:c r="F179" s="30" t="n">
        <x:v>45890</x:v>
      </x:c>
      <x:c r="G179" s="30" t="n">
        <x:v>45895</x:v>
      </x:c>
      <x:c r="H179" t="str">
        <x:v>Completed</x:v>
      </x:c>
      <x:c r="I179" s="32" t="n">
        <x:v>79</x:v>
      </x:c>
      <x:c r="J179" s="32" t="n">
        <x:f>IF(G179="","",G179-F179)</x:f>
        <x:v>5</x:v>
      </x:c>
    </x:row>
    <x:row r="180">
      <x:c r="A180" t="str">
        <x:v>TRN-0179</x:v>
      </x:c>
      <x:c r="B180" t="str">
        <x:v>EMP-0106</x:v>
      </x:c>
      <x:c r="C180" t="str">
        <x:v>Creative</x:v>
      </x:c>
      <x:c r="D180" t="str">
        <x:v>Excel Reporting</x:v>
      </x:c>
      <x:c r="E180" t="str">
        <x:v>Leadership</x:v>
      </x:c>
      <x:c r="F180" s="30" t="n">
        <x:v>45713</x:v>
      </x:c>
      <x:c r="G180" s="30" t="n">
        <x:v>45747</x:v>
      </x:c>
      <x:c r="H180" t="str">
        <x:v>Completed</x:v>
      </x:c>
      <x:c r="I180" s="32" t="n">
        <x:v>97</x:v>
      </x:c>
      <x:c r="J180" s="32" t="n">
        <x:f>IF(G180="","",G180-F180)</x:f>
        <x:v>34</x:v>
      </x:c>
    </x:row>
    <x:row r="181">
      <x:c r="A181" t="str">
        <x:v>TRN-0180</x:v>
      </x:c>
      <x:c r="B181" t="str">
        <x:v>EMP-0197</x:v>
      </x:c>
      <x:c r="C181" t="str">
        <x:v>Operations</x:v>
      </x:c>
      <x:c r="D181" t="str">
        <x:v>Excel Reporting</x:v>
      </x:c>
      <x:c r="E181" t="str">
        <x:v>Leadership</x:v>
      </x:c>
      <x:c r="F181" s="30" t="n">
        <x:v>45968</x:v>
      </x:c>
      <x:c r="G181" s="30" t="n">
        <x:v>45999</x:v>
      </x:c>
      <x:c r="H181" t="str">
        <x:v>Completed</x:v>
      </x:c>
      <x:c r="I181" s="32" t="n">
        <x:v>67</x:v>
      </x:c>
      <x:c r="J181" s="32" t="n">
        <x:f>IF(G181="","",G181-F181)</x:f>
        <x:v>31</x:v>
      </x:c>
    </x:row>
    <x:row r="182">
      <x:c r="A182" t="str">
        <x:v>TRN-0181</x:v>
      </x:c>
      <x:c r="B182" t="str">
        <x:v>EMP-0228</x:v>
      </x:c>
      <x:c r="C182" t="str">
        <x:v>Account Management</x:v>
      </x:c>
      <x:c r="D182" t="str">
        <x:v>Client Communication</x:v>
      </x:c>
      <x:c r="E182" t="str">
        <x:v>Compliance</x:v>
      </x:c>
      <x:c r="F182" s="30" t="n">
        <x:v>45705</x:v>
      </x:c>
      <x:c r="G182" s="30" t="n">
        <x:v>45714</x:v>
      </x:c>
      <x:c r="H182" t="str">
        <x:v>Completed</x:v>
      </x:c>
      <x:c r="I182" s="32" t="n">
        <x:v>99</x:v>
      </x:c>
      <x:c r="J182" s="32" t="n">
        <x:f>IF(G182="","",G182-F182)</x:f>
        <x:v>9</x:v>
      </x:c>
    </x:row>
    <x:row r="183">
      <x:c r="A183" t="str">
        <x:v>TRN-0182</x:v>
      </x:c>
      <x:c r="B183" t="str">
        <x:v>EMP-0242</x:v>
      </x:c>
      <x:c r="C183" t="str">
        <x:v>Account Management</x:v>
      </x:c>
      <x:c r="D183" t="str">
        <x:v>Data Privacy</x:v>
      </x:c>
      <x:c r="E183" t="str">
        <x:v>Soft Skill</x:v>
      </x:c>
      <x:c r="F183" s="30" t="n">
        <x:v>45925</x:v>
      </x:c>
      <x:c r="G183" s="30" t="n">
        <x:v>45928</x:v>
      </x:c>
      <x:c r="H183" t="str">
        <x:v>Completed</x:v>
      </x:c>
      <x:c r="I183" s="32" t="n">
        <x:v>98</x:v>
      </x:c>
      <x:c r="J183" s="32" t="n">
        <x:f>IF(G183="","",G183-F183)</x:f>
        <x:v>3</x:v>
      </x:c>
    </x:row>
    <x:row r="184">
      <x:c r="A184" t="str">
        <x:v>TRN-0183</x:v>
      </x:c>
      <x:c r="B184" t="str">
        <x:v>EMP-0122</x:v>
      </x:c>
      <x:c r="C184" t="str">
        <x:v>Finance</x:v>
      </x:c>
      <x:c r="D184" t="str">
        <x:v>Anti-Harassment</x:v>
      </x:c>
      <x:c r="E184" t="str">
        <x:v>Soft Skill</x:v>
      </x:c>
      <x:c r="F184" s="30" t="n">
        <x:v>45853</x:v>
      </x:c>
      <x:c r="G184" s="30" t="n">
        <x:v>45860</x:v>
      </x:c>
      <x:c r="H184" t="str">
        <x:v>Completed</x:v>
      </x:c>
      <x:c r="I184" s="32" t="n">
        <x:v>92</x:v>
      </x:c>
      <x:c r="J184" s="32" t="n">
        <x:f>IF(G184="","",G184-F184)</x:f>
        <x:v>7</x:v>
      </x:c>
    </x:row>
    <x:row r="185">
      <x:c r="A185" t="str">
        <x:v>TRN-0184</x:v>
      </x:c>
      <x:c r="B185" t="str">
        <x:v>EMP-0039</x:v>
      </x:c>
      <x:c r="C185" t="str">
        <x:v>Creative</x:v>
      </x:c>
      <x:c r="D185" t="str">
        <x:v>Leadership Basics</x:v>
      </x:c>
      <x:c r="E185" t="str">
        <x:v>Soft Skill</x:v>
      </x:c>
      <x:c r="F185" s="30" t="n">
        <x:v>45777</x:v>
      </x:c>
      <x:c r="G185" s="30"/>
      <x:c r="H185" t="str">
        <x:v>In Progress</x:v>
      </x:c>
      <x:c r="I185" s="32"/>
      <x:c r="J185" s="32" t="str">
        <x:f>IF(G185="","",G185-F185)</x:f>
      </x:c>
    </x:row>
    <x:row r="186">
      <x:c r="A186" t="str">
        <x:v>TRN-0185</x:v>
      </x:c>
      <x:c r="B186" t="str">
        <x:v>EMP-0026</x:v>
      </x:c>
      <x:c r="C186" t="str">
        <x:v>Operations</x:v>
      </x:c>
      <x:c r="D186" t="str">
        <x:v>Leadership Basics</x:v>
      </x:c>
      <x:c r="E186" t="str">
        <x:v>Soft Skill</x:v>
      </x:c>
      <x:c r="F186" s="30" t="n">
        <x:v>45789</x:v>
      </x:c>
      <x:c r="G186" s="30" t="n">
        <x:v>45790</x:v>
      </x:c>
      <x:c r="H186" t="str">
        <x:v>Completed</x:v>
      </x:c>
      <x:c r="I186" s="32" t="n">
        <x:v>98</x:v>
      </x:c>
      <x:c r="J186" s="32" t="n">
        <x:f>IF(G186="","",G186-F186)</x:f>
        <x:v>1</x:v>
      </x:c>
    </x:row>
    <x:row r="187">
      <x:c r="A187" t="str">
        <x:v>TRN-0186</x:v>
      </x:c>
      <x:c r="B187" t="str">
        <x:v>EMP-0035</x:v>
      </x:c>
      <x:c r="C187" t="str">
        <x:v>Account Management</x:v>
      </x:c>
      <x:c r="D187" t="str">
        <x:v>Client Communication</x:v>
      </x:c>
      <x:c r="E187" t="str">
        <x:v>Compliance</x:v>
      </x:c>
      <x:c r="F187" s="30" t="n">
        <x:v>45850</x:v>
      </x:c>
      <x:c r="G187" s="30" t="n">
        <x:v>45871</x:v>
      </x:c>
      <x:c r="H187" t="str">
        <x:v>Completed</x:v>
      </x:c>
      <x:c r="I187" s="32" t="n">
        <x:v>91</x:v>
      </x:c>
      <x:c r="J187" s="32" t="n">
        <x:f>IF(G187="","",G187-F187)</x:f>
        <x:v>21</x:v>
      </x:c>
    </x:row>
    <x:row r="188">
      <x:c r="A188" t="str">
        <x:v>TRN-0187</x:v>
      </x:c>
      <x:c r="B188" t="str">
        <x:v>EMP-0101</x:v>
      </x:c>
      <x:c r="C188" t="str">
        <x:v>Account Management</x:v>
      </x:c>
      <x:c r="D188" t="str">
        <x:v>Data Privacy</x:v>
      </x:c>
      <x:c r="E188" t="str">
        <x:v>Leadership</x:v>
      </x:c>
      <x:c r="F188" s="30" t="n">
        <x:v>45876</x:v>
      </x:c>
      <x:c r="G188" s="30" t="n">
        <x:v>45893</x:v>
      </x:c>
      <x:c r="H188" t="str">
        <x:v>Completed</x:v>
      </x:c>
      <x:c r="I188" s="32" t="n">
        <x:v>81</x:v>
      </x:c>
      <x:c r="J188" s="32" t="n">
        <x:f>IF(G188="","",G188-F188)</x:f>
        <x:v>17</x:v>
      </x:c>
    </x:row>
    <x:row r="189">
      <x:c r="A189" t="str">
        <x:v>TRN-0188</x:v>
      </x:c>
      <x:c r="B189" t="str">
        <x:v>EMP-0155</x:v>
      </x:c>
      <x:c r="C189" t="str">
        <x:v>Operations</x:v>
      </x:c>
      <x:c r="D189" t="str">
        <x:v>Excel Reporting</x:v>
      </x:c>
      <x:c r="E189" t="str">
        <x:v>Technical</x:v>
      </x:c>
      <x:c r="F189" s="30" t="n">
        <x:v>45971</x:v>
      </x:c>
      <x:c r="G189" s="30" t="n">
        <x:v>45997</x:v>
      </x:c>
      <x:c r="H189" t="str">
        <x:v>Completed</x:v>
      </x:c>
      <x:c r="I189" s="32" t="n">
        <x:v>78</x:v>
      </x:c>
      <x:c r="J189" s="32" t="n">
        <x:f>IF(G189="","",G189-F189)</x:f>
        <x:v>26</x:v>
      </x:c>
    </x:row>
    <x:row r="190">
      <x:c r="A190" t="str">
        <x:v>TRN-0189</x:v>
      </x:c>
      <x:c r="B190" t="str">
        <x:v>EMP-0118</x:v>
      </x:c>
      <x:c r="C190" t="str">
        <x:v>Creative</x:v>
      </x:c>
      <x:c r="D190" t="str">
        <x:v>Client Communication</x:v>
      </x:c>
      <x:c r="E190" t="str">
        <x:v>Soft Skill</x:v>
      </x:c>
      <x:c r="F190" s="30" t="n">
        <x:v>45749</x:v>
      </x:c>
      <x:c r="G190" s="30" t="n">
        <x:v>45780</x:v>
      </x:c>
      <x:c r="H190" t="str">
        <x:v>Completed</x:v>
      </x:c>
      <x:c r="I190" s="32" t="n">
        <x:v>81</x:v>
      </x:c>
      <x:c r="J190" s="32" t="n">
        <x:f>IF(G190="","",G190-F190)</x:f>
        <x:v>31</x:v>
      </x:c>
    </x:row>
    <x:row r="191">
      <x:c r="A191" t="str">
        <x:v>TRN-0190</x:v>
      </x:c>
      <x:c r="B191" t="str">
        <x:v>EMP-0084</x:v>
      </x:c>
      <x:c r="C191" t="str">
        <x:v>Finance</x:v>
      </x:c>
      <x:c r="D191" t="str">
        <x:v>Client Communication</x:v>
      </x:c>
      <x:c r="E191" t="str">
        <x:v>Technical</x:v>
      </x:c>
      <x:c r="F191" s="30" t="n">
        <x:v>45861</x:v>
      </x:c>
      <x:c r="G191" s="30" t="n">
        <x:v>45869</x:v>
      </x:c>
      <x:c r="H191" t="str">
        <x:v>Completed</x:v>
      </x:c>
      <x:c r="I191" s="32" t="n">
        <x:v>79</x:v>
      </x:c>
      <x:c r="J191" s="32" t="n">
        <x:f>IF(G191="","",G191-F191)</x:f>
        <x:v>8</x:v>
      </x:c>
    </x:row>
    <x:row r="192">
      <x:c r="A192" t="str">
        <x:v>TRN-0191</x:v>
      </x:c>
      <x:c r="B192" t="str">
        <x:v>EMP-0127</x:v>
      </x:c>
      <x:c r="C192" t="str">
        <x:v>IT</x:v>
      </x:c>
      <x:c r="D192" t="str">
        <x:v>Cybersecurity Awareness</x:v>
      </x:c>
      <x:c r="E192" t="str">
        <x:v>Leadership</x:v>
      </x:c>
      <x:c r="F192" s="30" t="n">
        <x:v>45709</x:v>
      </x:c>
      <x:c r="G192" s="30" t="n">
        <x:v>45735</x:v>
      </x:c>
      <x:c r="H192" t="str">
        <x:v>Completed</x:v>
      </x:c>
      <x:c r="I192" s="32" t="n">
        <x:v>86</x:v>
      </x:c>
      <x:c r="J192" s="32" t="n">
        <x:f>IF(G192="","",G192-F192)</x:f>
        <x:v>26</x:v>
      </x:c>
    </x:row>
    <x:row r="193">
      <x:c r="A193" t="str">
        <x:v>TRN-0192</x:v>
      </x:c>
      <x:c r="B193" t="str">
        <x:v>EMP-0235</x:v>
      </x:c>
      <x:c r="C193" t="str">
        <x:v>Account Management</x:v>
      </x:c>
      <x:c r="D193" t="str">
        <x:v>Client Communication</x:v>
      </x:c>
      <x:c r="E193" t="str">
        <x:v>Compliance</x:v>
      </x:c>
      <x:c r="F193" s="30" t="n">
        <x:v>45740</x:v>
      </x:c>
      <x:c r="G193" s="30" t="n">
        <x:v>45741</x:v>
      </x:c>
      <x:c r="H193" t="str">
        <x:v>Completed</x:v>
      </x:c>
      <x:c r="I193" s="32" t="n">
        <x:v>70</x:v>
      </x:c>
      <x:c r="J193" s="32" t="n">
        <x:f>IF(G193="","",G193-F193)</x:f>
        <x:v>1</x:v>
      </x:c>
    </x:row>
    <x:row r="194">
      <x:c r="A194" t="str">
        <x:v>TRN-0193</x:v>
      </x:c>
      <x:c r="B194" t="str">
        <x:v>EMP-0241</x:v>
      </x:c>
      <x:c r="C194" t="str">
        <x:v>IT</x:v>
      </x:c>
      <x:c r="D194" t="str">
        <x:v>Anti-Harassment</x:v>
      </x:c>
      <x:c r="E194" t="str">
        <x:v>Soft Skill</x:v>
      </x:c>
      <x:c r="F194" s="30" t="n">
        <x:v>45965</x:v>
      </x:c>
      <x:c r="G194" s="30" t="n">
        <x:v>45970</x:v>
      </x:c>
      <x:c r="H194" t="str">
        <x:v>Completed</x:v>
      </x:c>
      <x:c r="I194" s="32" t="n">
        <x:v>81</x:v>
      </x:c>
      <x:c r="J194" s="32" t="n">
        <x:f>IF(G194="","",G194-F194)</x:f>
        <x:v>5</x:v>
      </x:c>
    </x:row>
    <x:row r="195">
      <x:c r="A195" t="str">
        <x:v>TRN-0194</x:v>
      </x:c>
      <x:c r="B195" t="str">
        <x:v>EMP-0061</x:v>
      </x:c>
      <x:c r="C195" t="str">
        <x:v>Finance</x:v>
      </x:c>
      <x:c r="D195" t="str">
        <x:v>Leadership Basics</x:v>
      </x:c>
      <x:c r="E195" t="str">
        <x:v>Compliance</x:v>
      </x:c>
      <x:c r="F195" s="30" t="n">
        <x:v>45969</x:v>
      </x:c>
      <x:c r="G195" s="30" t="n">
        <x:v>45994</x:v>
      </x:c>
      <x:c r="H195" t="str">
        <x:v>Completed</x:v>
      </x:c>
      <x:c r="I195" s="32" t="n">
        <x:v>90</x:v>
      </x:c>
      <x:c r="J195" s="32" t="n">
        <x:f>IF(G195="","",G195-F195)</x:f>
        <x:v>25</x:v>
      </x:c>
    </x:row>
    <x:row r="196">
      <x:c r="A196" t="str">
        <x:v>TRN-0195</x:v>
      </x:c>
      <x:c r="B196" t="str">
        <x:v>EMP-0177</x:v>
      </x:c>
      <x:c r="C196" t="str">
        <x:v>Account Management</x:v>
      </x:c>
      <x:c r="D196" t="str">
        <x:v>Cybersecurity Awareness</x:v>
      </x:c>
      <x:c r="E196" t="str">
        <x:v>Technical</x:v>
      </x:c>
      <x:c r="F196" s="30" t="n">
        <x:v>45963</x:v>
      </x:c>
      <x:c r="G196" s="30" t="n">
        <x:v>45975</x:v>
      </x:c>
      <x:c r="H196" t="str">
        <x:v>Completed</x:v>
      </x:c>
      <x:c r="I196" s="32" t="n">
        <x:v>96</x:v>
      </x:c>
      <x:c r="J196" s="32" t="n">
        <x:f>IF(G196="","",G196-F196)</x:f>
        <x:v>12</x:v>
      </x:c>
    </x:row>
    <x:row r="197">
      <x:c r="A197" t="str">
        <x:v>TRN-0196</x:v>
      </x:c>
      <x:c r="B197" t="str">
        <x:v>EMP-0125</x:v>
      </x:c>
      <x:c r="C197" t="str">
        <x:v>Finance</x:v>
      </x:c>
      <x:c r="D197" t="str">
        <x:v>Data Privacy</x:v>
      </x:c>
      <x:c r="E197" t="str">
        <x:v>Leadership</x:v>
      </x:c>
      <x:c r="F197" s="30" t="n">
        <x:v>45923</x:v>
      </x:c>
      <x:c r="G197" s="30" t="n">
        <x:v>45926</x:v>
      </x:c>
      <x:c r="H197" t="str">
        <x:v>Completed</x:v>
      </x:c>
      <x:c r="I197" s="32" t="n">
        <x:v>97</x:v>
      </x:c>
      <x:c r="J197" s="32" t="n">
        <x:f>IF(G197="","",G197-F197)</x:f>
        <x:v>3</x:v>
      </x:c>
    </x:row>
    <x:row r="198">
      <x:c r="A198" t="str">
        <x:v>TRN-0197</x:v>
      </x:c>
      <x:c r="B198" t="str">
        <x:v>EMP-0149</x:v>
      </x:c>
      <x:c r="C198" t="str">
        <x:v>IT</x:v>
      </x:c>
      <x:c r="D198" t="str">
        <x:v>Cybersecurity Awareness</x:v>
      </x:c>
      <x:c r="E198" t="str">
        <x:v>Leadership</x:v>
      </x:c>
      <x:c r="F198" s="30" t="n">
        <x:v>45972</x:v>
      </x:c>
      <x:c r="G198" s="30" t="n">
        <x:v>45975</x:v>
      </x:c>
      <x:c r="H198" t="str">
        <x:v>Completed</x:v>
      </x:c>
      <x:c r="I198" s="32" t="n">
        <x:v>88</x:v>
      </x:c>
      <x:c r="J198" s="32" t="n">
        <x:f>IF(G198="","",G198-F198)</x:f>
        <x:v>3</x:v>
      </x:c>
    </x:row>
    <x:row r="199">
      <x:c r="A199" t="str">
        <x:v>TRN-0198</x:v>
      </x:c>
      <x:c r="B199" t="str">
        <x:v>EMP-0066</x:v>
      </x:c>
      <x:c r="C199" t="str">
        <x:v>Sales</x:v>
      </x:c>
      <x:c r="D199" t="str">
        <x:v>Cybersecurity Awareness</x:v>
      </x:c>
      <x:c r="E199" t="str">
        <x:v>Compliance</x:v>
      </x:c>
      <x:c r="F199" s="30" t="n">
        <x:v>45738</x:v>
      </x:c>
      <x:c r="G199" s="30" t="n">
        <x:v>45756</x:v>
      </x:c>
      <x:c r="H199" t="str">
        <x:v>Completed</x:v>
      </x:c>
      <x:c r="I199" s="32" t="n">
        <x:v>90</x:v>
      </x:c>
      <x:c r="J199" s="32" t="n">
        <x:f>IF(G199="","",G199-F199)</x:f>
        <x:v>18</x:v>
      </x:c>
    </x:row>
    <x:row r="200">
      <x:c r="A200" t="str">
        <x:v>TRN-0199</x:v>
      </x:c>
      <x:c r="B200" t="str">
        <x:v>EMP-0098</x:v>
      </x:c>
      <x:c r="C200" t="str">
        <x:v>Finance</x:v>
      </x:c>
      <x:c r="D200" t="str">
        <x:v>Cybersecurity Awareness</x:v>
      </x:c>
      <x:c r="E200" t="str">
        <x:v>Soft Skill</x:v>
      </x:c>
      <x:c r="F200" s="30" t="n">
        <x:v>45865</x:v>
      </x:c>
      <x:c r="G200" s="30" t="n">
        <x:v>45899</x:v>
      </x:c>
      <x:c r="H200" t="str">
        <x:v>Completed</x:v>
      </x:c>
      <x:c r="I200" s="32" t="n">
        <x:v>65</x:v>
      </x:c>
      <x:c r="J200" s="32" t="n">
        <x:f>IF(G200="","",G200-F200)</x:f>
        <x:v>34</x:v>
      </x:c>
    </x:row>
    <x:row r="201">
      <x:c r="A201" t="str">
        <x:v>TRN-0200</x:v>
      </x:c>
      <x:c r="B201" t="str">
        <x:v>EMP-0213</x:v>
      </x:c>
      <x:c r="C201" t="str">
        <x:v>Finance</x:v>
      </x:c>
      <x:c r="D201" t="str">
        <x:v>Cybersecurity Awareness</x:v>
      </x:c>
      <x:c r="E201" t="str">
        <x:v>Compliance</x:v>
      </x:c>
      <x:c r="F201" s="30" t="n">
        <x:v>45704</x:v>
      </x:c>
      <x:c r="G201" s="30" t="n">
        <x:v>45727</x:v>
      </x:c>
      <x:c r="H201" t="str">
        <x:v>Completed</x:v>
      </x:c>
      <x:c r="I201" s="32" t="n">
        <x:v>87</x:v>
      </x:c>
      <x:c r="J201" s="32" t="n">
        <x:f>IF(G201="","",G201-F201)</x:f>
        <x:v>23</x:v>
      </x:c>
    </x:row>
    <x:row r="202">
      <x:c r="A202" t="str">
        <x:v>TRN-0201</x:v>
      </x:c>
      <x:c r="B202" t="str">
        <x:v>EMP-0238</x:v>
      </x:c>
      <x:c r="C202" t="str">
        <x:v>Creative</x:v>
      </x:c>
      <x:c r="D202" t="str">
        <x:v>Leadership Basics</x:v>
      </x:c>
      <x:c r="E202" t="str">
        <x:v>Leadership</x:v>
      </x:c>
      <x:c r="F202" s="30" t="n">
        <x:v>45968</x:v>
      </x:c>
      <x:c r="G202" s="30"/>
      <x:c r="H202" t="str">
        <x:v>Not Started</x:v>
      </x:c>
      <x:c r="I202" s="32"/>
      <x:c r="J202" s="32" t="str">
        <x:f>IF(G202="","",G202-F202)</x:f>
      </x:c>
    </x:row>
    <x:row r="203">
      <x:c r="A203" t="str">
        <x:v>TRN-0202</x:v>
      </x:c>
      <x:c r="B203" t="str">
        <x:v>EMP-0130</x:v>
      </x:c>
      <x:c r="C203" t="str">
        <x:v>Operations</x:v>
      </x:c>
      <x:c r="D203" t="str">
        <x:v>Excel Reporting</x:v>
      </x:c>
      <x:c r="E203" t="str">
        <x:v>Compliance</x:v>
      </x:c>
      <x:c r="F203" s="30" t="n">
        <x:v>45791</x:v>
      </x:c>
      <x:c r="G203" s="30" t="n">
        <x:v>45824</x:v>
      </x:c>
      <x:c r="H203" t="str">
        <x:v>Completed</x:v>
      </x:c>
      <x:c r="I203" s="32" t="n">
        <x:v>71</x:v>
      </x:c>
      <x:c r="J203" s="32" t="n">
        <x:f>IF(G203="","",G203-F203)</x:f>
        <x:v>33</x:v>
      </x:c>
    </x:row>
    <x:row r="204">
      <x:c r="A204" t="str">
        <x:v>TRN-0203</x:v>
      </x:c>
      <x:c r="B204" t="str">
        <x:v>EMP-0161</x:v>
      </x:c>
      <x:c r="C204" t="str">
        <x:v>IT</x:v>
      </x:c>
      <x:c r="D204" t="str">
        <x:v>Data Privacy</x:v>
      </x:c>
      <x:c r="E204" t="str">
        <x:v>Technical</x:v>
      </x:c>
      <x:c r="F204" s="30" t="n">
        <x:v>45832</x:v>
      </x:c>
      <x:c r="G204" s="30"/>
      <x:c r="H204" t="str">
        <x:v>Not Started</x:v>
      </x:c>
      <x:c r="I204" s="32"/>
      <x:c r="J204" s="32" t="str">
        <x:f>IF(G204="","",G204-F204)</x:f>
      </x:c>
    </x:row>
    <x:row r="205">
      <x:c r="A205" t="str">
        <x:v>TRN-0204</x:v>
      </x:c>
      <x:c r="B205" t="str">
        <x:v>EMP-0235</x:v>
      </x:c>
      <x:c r="C205" t="str">
        <x:v>Account Management</x:v>
      </x:c>
      <x:c r="D205" t="str">
        <x:v>Client Communication</x:v>
      </x:c>
      <x:c r="E205" t="str">
        <x:v>Technical</x:v>
      </x:c>
      <x:c r="F205" s="30" t="n">
        <x:v>45933</x:v>
      </x:c>
      <x:c r="G205" s="30"/>
      <x:c r="H205" t="str">
        <x:v>In Progress</x:v>
      </x:c>
      <x:c r="I205" s="32"/>
      <x:c r="J205" s="32" t="str">
        <x:f>IF(G205="","",G205-F205)</x:f>
      </x:c>
    </x:row>
    <x:row r="206">
      <x:c r="A206" t="str">
        <x:v>TRN-0205</x:v>
      </x:c>
      <x:c r="B206" t="str">
        <x:v>EMP-0165</x:v>
      </x:c>
      <x:c r="C206" t="str">
        <x:v>Account Management</x:v>
      </x:c>
      <x:c r="D206" t="str">
        <x:v>Leadership Basics</x:v>
      </x:c>
      <x:c r="E206" t="str">
        <x:v>Soft Skill</x:v>
      </x:c>
      <x:c r="F206" s="30" t="n">
        <x:v>45851</x:v>
      </x:c>
      <x:c r="G206" s="30" t="n">
        <x:v>45867</x:v>
      </x:c>
      <x:c r="H206" t="str">
        <x:v>Completed</x:v>
      </x:c>
      <x:c r="I206" s="32" t="n">
        <x:v>86</x:v>
      </x:c>
      <x:c r="J206" s="32" t="n">
        <x:f>IF(G206="","",G206-F206)</x:f>
        <x:v>16</x:v>
      </x:c>
    </x:row>
    <x:row r="207">
      <x:c r="A207" t="str">
        <x:v>TRN-0206</x:v>
      </x:c>
      <x:c r="B207" t="str">
        <x:v>EMP-0226</x:v>
      </x:c>
      <x:c r="C207" t="str">
        <x:v>Account Management</x:v>
      </x:c>
      <x:c r="D207" t="str">
        <x:v>Excel Reporting</x:v>
      </x:c>
      <x:c r="E207" t="str">
        <x:v>Soft Skill</x:v>
      </x:c>
      <x:c r="F207" s="30" t="n">
        <x:v>45958</x:v>
      </x:c>
      <x:c r="G207" s="30"/>
      <x:c r="H207" t="str">
        <x:v>In Progress</x:v>
      </x:c>
      <x:c r="I207" s="32"/>
      <x:c r="J207" s="32" t="str">
        <x:f>IF(G207="","",G207-F207)</x:f>
      </x:c>
    </x:row>
    <x:row r="208">
      <x:c r="A208" t="str">
        <x:v>TRN-0207</x:v>
      </x:c>
      <x:c r="B208" t="str">
        <x:v>EMP-0138</x:v>
      </x:c>
      <x:c r="C208" t="str">
        <x:v>Creative</x:v>
      </x:c>
      <x:c r="D208" t="str">
        <x:v>Data Privacy</x:v>
      </x:c>
      <x:c r="E208" t="str">
        <x:v>Technical</x:v>
      </x:c>
      <x:c r="F208" s="30" t="n">
        <x:v>45692</x:v>
      </x:c>
      <x:c r="G208" s="30" t="n">
        <x:v>45707</x:v>
      </x:c>
      <x:c r="H208" t="str">
        <x:v>Completed</x:v>
      </x:c>
      <x:c r="I208" s="32" t="n">
        <x:v>79</x:v>
      </x:c>
      <x:c r="J208" s="32" t="n">
        <x:f>IF(G208="","",G208-F208)</x:f>
        <x:v>15</x:v>
      </x:c>
    </x:row>
    <x:row r="209">
      <x:c r="A209" t="str">
        <x:v>TRN-0208</x:v>
      </x:c>
      <x:c r="B209" t="str">
        <x:v>EMP-0234</x:v>
      </x:c>
      <x:c r="C209" t="str">
        <x:v>Account Management</x:v>
      </x:c>
      <x:c r="D209" t="str">
        <x:v>Leadership Basics</x:v>
      </x:c>
      <x:c r="E209" t="str">
        <x:v>Soft Skill</x:v>
      </x:c>
      <x:c r="F209" s="30" t="n">
        <x:v>45838</x:v>
      </x:c>
      <x:c r="G209" s="30" t="n">
        <x:v>45839</x:v>
      </x:c>
      <x:c r="H209" t="str">
        <x:v>Completed</x:v>
      </x:c>
      <x:c r="I209" s="32" t="n">
        <x:v>81</x:v>
      </x:c>
      <x:c r="J209" s="32" t="n">
        <x:f>IF(G209="","",G209-F209)</x:f>
        <x:v>1</x:v>
      </x:c>
    </x:row>
    <x:row r="210">
      <x:c r="A210" t="str">
        <x:v>TRN-0209</x:v>
      </x:c>
      <x:c r="B210" t="str">
        <x:v>EMP-0068</x:v>
      </x:c>
      <x:c r="C210" t="str">
        <x:v>Account Management</x:v>
      </x:c>
      <x:c r="D210" t="str">
        <x:v>Leadership Basics</x:v>
      </x:c>
      <x:c r="E210" t="str">
        <x:v>Compliance</x:v>
      </x:c>
      <x:c r="F210" s="30" t="n">
        <x:v>45862</x:v>
      </x:c>
      <x:c r="G210" s="30" t="n">
        <x:v>45884</x:v>
      </x:c>
      <x:c r="H210" t="str">
        <x:v>Completed</x:v>
      </x:c>
      <x:c r="I210" s="32" t="n">
        <x:v>69</x:v>
      </x:c>
      <x:c r="J210" s="32" t="n">
        <x:f>IF(G210="","",G210-F210)</x:f>
        <x:v>22</x:v>
      </x:c>
    </x:row>
    <x:row r="211">
      <x:c r="A211" t="str">
        <x:v>TRN-0210</x:v>
      </x:c>
      <x:c r="B211" t="str">
        <x:v>EMP-0159</x:v>
      </x:c>
      <x:c r="C211" t="str">
        <x:v>Sales</x:v>
      </x:c>
      <x:c r="D211" t="str">
        <x:v>Anti-Harassment</x:v>
      </x:c>
      <x:c r="E211" t="str">
        <x:v>Soft Skill</x:v>
      </x:c>
      <x:c r="F211" s="30" t="n">
        <x:v>45818</x:v>
      </x:c>
      <x:c r="G211" s="30" t="n">
        <x:v>45836</x:v>
      </x:c>
      <x:c r="H211" t="str">
        <x:v>Completed</x:v>
      </x:c>
      <x:c r="I211" s="32" t="n">
        <x:v>76</x:v>
      </x:c>
      <x:c r="J211" s="32" t="n">
        <x:f>IF(G211="","",G211-F211)</x:f>
        <x:v>18</x:v>
      </x:c>
    </x:row>
    <x:row r="212">
      <x:c r="A212" t="str">
        <x:v>TRN-0211</x:v>
      </x:c>
      <x:c r="B212" t="str">
        <x:v>EMP-0216</x:v>
      </x:c>
      <x:c r="C212" t="str">
        <x:v>Creative</x:v>
      </x:c>
      <x:c r="D212" t="str">
        <x:v>Cybersecurity Awareness</x:v>
      </x:c>
      <x:c r="E212" t="str">
        <x:v>Leadership</x:v>
      </x:c>
      <x:c r="F212" s="30" t="n">
        <x:v>45913</x:v>
      </x:c>
      <x:c r="G212" s="30" t="n">
        <x:v>45929</x:v>
      </x:c>
      <x:c r="H212" t="str">
        <x:v>Completed</x:v>
      </x:c>
      <x:c r="I212" s="32" t="n">
        <x:v>80</x:v>
      </x:c>
      <x:c r="J212" s="32" t="n">
        <x:f>IF(G212="","",G212-F212)</x:f>
        <x:v>16</x:v>
      </x:c>
    </x:row>
    <x:row r="213">
      <x:c r="A213" t="str">
        <x:v>TRN-0212</x:v>
      </x:c>
      <x:c r="B213" t="str">
        <x:v>EMP-0072</x:v>
      </x:c>
      <x:c r="C213" t="str">
        <x:v>Creative</x:v>
      </x:c>
      <x:c r="D213" t="str">
        <x:v>Anti-Harassment</x:v>
      </x:c>
      <x:c r="E213" t="str">
        <x:v>Leadership</x:v>
      </x:c>
      <x:c r="F213" s="30" t="n">
        <x:v>45761</x:v>
      </x:c>
      <x:c r="G213" s="30"/>
      <x:c r="H213" t="str">
        <x:v>In Progress</x:v>
      </x:c>
      <x:c r="I213" s="32"/>
      <x:c r="J213" s="32" t="str">
        <x:f>IF(G213="","",G213-F213)</x:f>
      </x:c>
    </x:row>
    <x:row r="214">
      <x:c r="A214" t="str">
        <x:v>TRN-0213</x:v>
      </x:c>
      <x:c r="B214" t="str">
        <x:v>EMP-0246</x:v>
      </x:c>
      <x:c r="C214" t="str">
        <x:v>Operations</x:v>
      </x:c>
      <x:c r="D214" t="str">
        <x:v>Client Communication</x:v>
      </x:c>
      <x:c r="E214" t="str">
        <x:v>Technical</x:v>
      </x:c>
      <x:c r="F214" s="30" t="n">
        <x:v>45737</x:v>
      </x:c>
      <x:c r="G214" s="30"/>
      <x:c r="H214" t="str">
        <x:v>In Progress</x:v>
      </x:c>
      <x:c r="I214" s="32"/>
      <x:c r="J214" s="32" t="str">
        <x:f>IF(G214="","",G214-F214)</x:f>
      </x:c>
    </x:row>
    <x:row r="215">
      <x:c r="A215" t="str">
        <x:v>TRN-0214</x:v>
      </x:c>
      <x:c r="B215" t="str">
        <x:v>EMP-0035</x:v>
      </x:c>
      <x:c r="C215" t="str">
        <x:v>Account Management</x:v>
      </x:c>
      <x:c r="D215" t="str">
        <x:v>Data Privacy</x:v>
      </x:c>
      <x:c r="E215" t="str">
        <x:v>Soft Skill</x:v>
      </x:c>
      <x:c r="F215" s="30" t="n">
        <x:v>45972</x:v>
      </x:c>
      <x:c r="G215" s="30" t="n">
        <x:v>46007</x:v>
      </x:c>
      <x:c r="H215" t="str">
        <x:v>Completed</x:v>
      </x:c>
      <x:c r="I215" s="32" t="n">
        <x:v>67</x:v>
      </x:c>
      <x:c r="J215" s="32" t="n">
        <x:f>IF(G215="","",G215-F215)</x:f>
        <x:v>35</x:v>
      </x:c>
    </x:row>
    <x:row r="216">
      <x:c r="A216" t="str">
        <x:v>TRN-0215</x:v>
      </x:c>
      <x:c r="B216" t="str">
        <x:v>EMP-0138</x:v>
      </x:c>
      <x:c r="C216" t="str">
        <x:v>Creative</x:v>
      </x:c>
      <x:c r="D216" t="str">
        <x:v>Leadership Basics</x:v>
      </x:c>
      <x:c r="E216" t="str">
        <x:v>Technical</x:v>
      </x:c>
      <x:c r="F216" s="30" t="n">
        <x:v>45910</x:v>
      </x:c>
      <x:c r="G216" s="30"/>
      <x:c r="H216" t="str">
        <x:v>In Progress</x:v>
      </x:c>
      <x:c r="I216" s="32"/>
      <x:c r="J216" s="32" t="str">
        <x:f>IF(G216="","",G216-F216)</x:f>
      </x:c>
    </x:row>
    <x:row r="217">
      <x:c r="A217" t="str">
        <x:v>TRN-0216</x:v>
      </x:c>
      <x:c r="B217" t="str">
        <x:v>EMP-0165</x:v>
      </x:c>
      <x:c r="C217" t="str">
        <x:v>Account Management</x:v>
      </x:c>
      <x:c r="D217" t="str">
        <x:v>Leadership Basics</x:v>
      </x:c>
      <x:c r="E217" t="str">
        <x:v>Soft Skill</x:v>
      </x:c>
      <x:c r="F217" s="30" t="n">
        <x:v>45751</x:v>
      </x:c>
      <x:c r="G217" s="30"/>
      <x:c r="H217" t="str">
        <x:v>Not Started</x:v>
      </x:c>
      <x:c r="I217" s="32"/>
      <x:c r="J217" s="32" t="str">
        <x:f>IF(G217="","",G217-F217)</x:f>
      </x:c>
    </x:row>
    <x:row r="218">
      <x:c r="A218" t="str">
        <x:v>TRN-0217</x:v>
      </x:c>
      <x:c r="B218" t="str">
        <x:v>EMP-0146</x:v>
      </x:c>
      <x:c r="C218" t="str">
        <x:v>Creative</x:v>
      </x:c>
      <x:c r="D218" t="str">
        <x:v>Leadership Basics</x:v>
      </x:c>
      <x:c r="E218" t="str">
        <x:v>Soft Skill</x:v>
      </x:c>
      <x:c r="F218" s="30" t="n">
        <x:v>45771</x:v>
      </x:c>
      <x:c r="G218" s="30" t="n">
        <x:v>45780</x:v>
      </x:c>
      <x:c r="H218" t="str">
        <x:v>Completed</x:v>
      </x:c>
      <x:c r="I218" s="32" t="n">
        <x:v>68</x:v>
      </x:c>
      <x:c r="J218" s="32" t="n">
        <x:f>IF(G218="","",G218-F218)</x:f>
        <x:v>9</x:v>
      </x:c>
    </x:row>
    <x:row r="219">
      <x:c r="A219" t="str">
        <x:v>TRN-0218</x:v>
      </x:c>
      <x:c r="B219" t="str">
        <x:v>EMP-0151</x:v>
      </x:c>
      <x:c r="C219" t="str">
        <x:v>Finance</x:v>
      </x:c>
      <x:c r="D219" t="str">
        <x:v>Excel Reporting</x:v>
      </x:c>
      <x:c r="E219" t="str">
        <x:v>Soft Skill</x:v>
      </x:c>
      <x:c r="F219" s="30" t="n">
        <x:v>45934</x:v>
      </x:c>
      <x:c r="G219" s="30" t="n">
        <x:v>45957</x:v>
      </x:c>
      <x:c r="H219" t="str">
        <x:v>Completed</x:v>
      </x:c>
      <x:c r="I219" s="32" t="n">
        <x:v>90</x:v>
      </x:c>
      <x:c r="J219" s="32" t="n">
        <x:f>IF(G219="","",G219-F219)</x:f>
        <x:v>23</x:v>
      </x:c>
    </x:row>
    <x:row r="220">
      <x:c r="A220" t="str">
        <x:v>TRN-0219</x:v>
      </x:c>
      <x:c r="B220" t="str">
        <x:v>EMP-0197</x:v>
      </x:c>
      <x:c r="C220" t="str">
        <x:v>Operations</x:v>
      </x:c>
      <x:c r="D220" t="str">
        <x:v>Anti-Harassment</x:v>
      </x:c>
      <x:c r="E220" t="str">
        <x:v>Soft Skill</x:v>
      </x:c>
      <x:c r="F220" s="30" t="n">
        <x:v>45719</x:v>
      </x:c>
      <x:c r="G220" s="30" t="n">
        <x:v>45749</x:v>
      </x:c>
      <x:c r="H220" t="str">
        <x:v>Completed</x:v>
      </x:c>
      <x:c r="I220" s="32" t="n">
        <x:v>85</x:v>
      </x:c>
      <x:c r="J220" s="32" t="n">
        <x:f>IF(G220="","",G220-F220)</x:f>
        <x:v>30</x:v>
      </x:c>
    </x:row>
    <x:row r="221">
      <x:c r="A221" t="str">
        <x:v>TRN-0220</x:v>
      </x:c>
      <x:c r="B221" t="str">
        <x:v>EMP-0198</x:v>
      </x:c>
      <x:c r="C221" t="str">
        <x:v>Sales</x:v>
      </x:c>
      <x:c r="D221" t="str">
        <x:v>Data Privacy</x:v>
      </x:c>
      <x:c r="E221" t="str">
        <x:v>Compliance</x:v>
      </x:c>
      <x:c r="F221" s="30" t="n">
        <x:v>45765</x:v>
      </x:c>
      <x:c r="G221" s="30" t="n">
        <x:v>45772</x:v>
      </x:c>
      <x:c r="H221" t="str">
        <x:v>Completed</x:v>
      </x:c>
      <x:c r="I221" s="32" t="n">
        <x:v>85</x:v>
      </x:c>
      <x:c r="J221" s="32" t="n">
        <x:f>IF(G221="","",G221-F221)</x:f>
        <x:v>7</x:v>
      </x:c>
    </x:row>
    <x:row r="222">
      <x:c r="A222" t="str">
        <x:v>TRN-0221</x:v>
      </x:c>
      <x:c r="B222" t="str">
        <x:v>EMP-0101</x:v>
      </x:c>
      <x:c r="C222" t="str">
        <x:v>Account Management</x:v>
      </x:c>
      <x:c r="D222" t="str">
        <x:v>Client Communication</x:v>
      </x:c>
      <x:c r="E222" t="str">
        <x:v>Technical</x:v>
      </x:c>
      <x:c r="F222" s="30" t="n">
        <x:v>45753</x:v>
      </x:c>
      <x:c r="G222" s="30" t="n">
        <x:v>45769</x:v>
      </x:c>
      <x:c r="H222" t="str">
        <x:v>Completed</x:v>
      </x:c>
      <x:c r="I222" s="32" t="n">
        <x:v>82</x:v>
      </x:c>
      <x:c r="J222" s="32" t="n">
        <x:f>IF(G222="","",G222-F222)</x:f>
        <x:v>16</x:v>
      </x:c>
    </x:row>
    <x:row r="223">
      <x:c r="A223" t="str">
        <x:v>TRN-0222</x:v>
      </x:c>
      <x:c r="B223" t="str">
        <x:v>EMP-0135</x:v>
      </x:c>
      <x:c r="C223" t="str">
        <x:v>Account Management</x:v>
      </x:c>
      <x:c r="D223" t="str">
        <x:v>Client Communication</x:v>
      </x:c>
      <x:c r="E223" t="str">
        <x:v>Technical</x:v>
      </x:c>
      <x:c r="F223" s="30" t="n">
        <x:v>45845</x:v>
      </x:c>
      <x:c r="G223" s="30" t="n">
        <x:v>45873</x:v>
      </x:c>
      <x:c r="H223" t="str">
        <x:v>Completed</x:v>
      </x:c>
      <x:c r="I223" s="32" t="n">
        <x:v>78</x:v>
      </x:c>
      <x:c r="J223" s="32" t="n">
        <x:f>IF(G223="","",G223-F223)</x:f>
        <x:v>28</x:v>
      </x:c>
    </x:row>
    <x:row r="224">
      <x:c r="A224" t="str">
        <x:v>TRN-0223</x:v>
      </x:c>
      <x:c r="B224" t="str">
        <x:v>EMP-0120</x:v>
      </x:c>
      <x:c r="C224" t="str">
        <x:v>Creative</x:v>
      </x:c>
      <x:c r="D224" t="str">
        <x:v>Cybersecurity Awareness</x:v>
      </x:c>
      <x:c r="E224" t="str">
        <x:v>Technical</x:v>
      </x:c>
      <x:c r="F224" s="30" t="n">
        <x:v>45844</x:v>
      </x:c>
      <x:c r="G224" s="30"/>
      <x:c r="H224" t="str">
        <x:v>In Progress</x:v>
      </x:c>
      <x:c r="I224" s="32"/>
      <x:c r="J224" s="32" t="str">
        <x:f>IF(G224="","",G224-F224)</x:f>
      </x:c>
    </x:row>
    <x:row r="225">
      <x:c r="A225" t="str">
        <x:v>TRN-0224</x:v>
      </x:c>
      <x:c r="B225" t="str">
        <x:v>EMP-0076</x:v>
      </x:c>
      <x:c r="C225" t="str">
        <x:v>IT</x:v>
      </x:c>
      <x:c r="D225" t="str">
        <x:v>Excel Reporting</x:v>
      </x:c>
      <x:c r="E225" t="str">
        <x:v>Leadership</x:v>
      </x:c>
      <x:c r="F225" s="30" t="n">
        <x:v>45950</x:v>
      </x:c>
      <x:c r="G225" s="30" t="n">
        <x:v>45965</x:v>
      </x:c>
      <x:c r="H225" t="str">
        <x:v>Completed</x:v>
      </x:c>
      <x:c r="I225" s="32" t="n">
        <x:v>71</x:v>
      </x:c>
      <x:c r="J225" s="32" t="n">
        <x:f>IF(G225="","",G225-F225)</x:f>
        <x:v>15</x:v>
      </x:c>
    </x:row>
    <x:row r="226">
      <x:c r="A226" t="str">
        <x:v>TRN-0225</x:v>
      </x:c>
      <x:c r="B226" t="str">
        <x:v>EMP-0208</x:v>
      </x:c>
      <x:c r="C226" t="str">
        <x:v>Finance</x:v>
      </x:c>
      <x:c r="D226" t="str">
        <x:v>Leadership Basics</x:v>
      </x:c>
      <x:c r="E226" t="str">
        <x:v>Leadership</x:v>
      </x:c>
      <x:c r="F226" s="30" t="n">
        <x:v>45942</x:v>
      </x:c>
      <x:c r="G226" s="30" t="n">
        <x:v>45967</x:v>
      </x:c>
      <x:c r="H226" t="str">
        <x:v>Completed</x:v>
      </x:c>
      <x:c r="I226" s="32" t="n">
        <x:v>77</x:v>
      </x:c>
      <x:c r="J226" s="32" t="n">
        <x:f>IF(G226="","",G226-F226)</x:f>
        <x:v>25</x:v>
      </x:c>
    </x:row>
    <x:row r="227">
      <x:c r="A227" t="str">
        <x:v>TRN-0226</x:v>
      </x:c>
      <x:c r="B227" t="str">
        <x:v>EMP-0042</x:v>
      </x:c>
      <x:c r="C227" t="str">
        <x:v>Account Management</x:v>
      </x:c>
      <x:c r="D227" t="str">
        <x:v>Cybersecurity Awareness</x:v>
      </x:c>
      <x:c r="E227" t="str">
        <x:v>Leadership</x:v>
      </x:c>
      <x:c r="F227" s="30" t="n">
        <x:v>45900</x:v>
      </x:c>
      <x:c r="G227" s="30"/>
      <x:c r="H227" t="str">
        <x:v>In Progress</x:v>
      </x:c>
      <x:c r="I227" s="32"/>
      <x:c r="J227" s="32" t="str">
        <x:f>IF(G227="","",G227-F227)</x:f>
      </x:c>
    </x:row>
    <x:row r="228">
      <x:c r="A228" t="str">
        <x:v>TRN-0227</x:v>
      </x:c>
      <x:c r="B228" t="str">
        <x:v>EMP-0050</x:v>
      </x:c>
      <x:c r="C228" t="str">
        <x:v>Creative</x:v>
      </x:c>
      <x:c r="D228" t="str">
        <x:v>Excel Reporting</x:v>
      </x:c>
      <x:c r="E228" t="str">
        <x:v>Soft Skill</x:v>
      </x:c>
      <x:c r="F228" s="30" t="n">
        <x:v>45726</x:v>
      </x:c>
      <x:c r="G228" s="30"/>
      <x:c r="H228" t="str">
        <x:v>Not Started</x:v>
      </x:c>
      <x:c r="I228" s="32"/>
      <x:c r="J228" s="32" t="str">
        <x:f>IF(G228="","",G228-F228)</x:f>
      </x:c>
    </x:row>
    <x:row r="229">
      <x:c r="A229" t="str">
        <x:v>TRN-0228</x:v>
      </x:c>
      <x:c r="B229" t="str">
        <x:v>EMP-0182</x:v>
      </x:c>
      <x:c r="C229" t="str">
        <x:v>Account Management</x:v>
      </x:c>
      <x:c r="D229" t="str">
        <x:v>Client Communication</x:v>
      </x:c>
      <x:c r="E229" t="str">
        <x:v>Technical</x:v>
      </x:c>
      <x:c r="F229" s="30" t="n">
        <x:v>45907</x:v>
      </x:c>
      <x:c r="G229" s="30" t="n">
        <x:v>45911</x:v>
      </x:c>
      <x:c r="H229" t="str">
        <x:v>Completed</x:v>
      </x:c>
      <x:c r="I229" s="32" t="n">
        <x:v>90</x:v>
      </x:c>
      <x:c r="J229" s="32" t="n">
        <x:f>IF(G229="","",G229-F229)</x:f>
        <x:v>4</x:v>
      </x:c>
    </x:row>
    <x:row r="230">
      <x:c r="A230" t="str">
        <x:v>TRN-0229</x:v>
      </x:c>
      <x:c r="B230" t="str">
        <x:v>EMP-0030</x:v>
      </x:c>
      <x:c r="C230" t="str">
        <x:v>Account Management</x:v>
      </x:c>
      <x:c r="D230" t="str">
        <x:v>Cybersecurity Awareness</x:v>
      </x:c>
      <x:c r="E230" t="str">
        <x:v>Leadership</x:v>
      </x:c>
      <x:c r="F230" s="30" t="n">
        <x:v>45688</x:v>
      </x:c>
      <x:c r="G230" s="30" t="n">
        <x:v>45705</x:v>
      </x:c>
      <x:c r="H230" t="str">
        <x:v>Completed</x:v>
      </x:c>
      <x:c r="I230" s="32" t="n">
        <x:v>95</x:v>
      </x:c>
      <x:c r="J230" s="32" t="n">
        <x:f>IF(G230="","",G230-F230)</x:f>
        <x:v>17</x:v>
      </x:c>
    </x:row>
    <x:row r="231">
      <x:c r="A231" t="str">
        <x:v>TRN-0230</x:v>
      </x:c>
      <x:c r="B231" t="str">
        <x:v>EMP-0246</x:v>
      </x:c>
      <x:c r="C231" t="str">
        <x:v>Operations</x:v>
      </x:c>
      <x:c r="D231" t="str">
        <x:v>Cybersecurity Awareness</x:v>
      </x:c>
      <x:c r="E231" t="str">
        <x:v>Compliance</x:v>
      </x:c>
      <x:c r="F231" s="30" t="n">
        <x:v>45888</x:v>
      </x:c>
      <x:c r="G231" s="30" t="n">
        <x:v>45905</x:v>
      </x:c>
      <x:c r="H231" t="str">
        <x:v>Completed</x:v>
      </x:c>
      <x:c r="I231" s="32" t="n">
        <x:v>88</x:v>
      </x:c>
      <x:c r="J231" s="32" t="n">
        <x:f>IF(G231="","",G231-F231)</x:f>
        <x:v>17</x:v>
      </x:c>
    </x:row>
    <x:row r="232">
      <x:c r="A232" t="str">
        <x:v>TRN-0231</x:v>
      </x:c>
      <x:c r="B232" t="str">
        <x:v>EMP-0101</x:v>
      </x:c>
      <x:c r="C232" t="str">
        <x:v>Account Management</x:v>
      </x:c>
      <x:c r="D232" t="str">
        <x:v>Client Communication</x:v>
      </x:c>
      <x:c r="E232" t="str">
        <x:v>Technical</x:v>
      </x:c>
      <x:c r="F232" s="30" t="n">
        <x:v>45834</x:v>
      </x:c>
      <x:c r="G232" s="30" t="n">
        <x:v>45842</x:v>
      </x:c>
      <x:c r="H232" t="str">
        <x:v>Completed</x:v>
      </x:c>
      <x:c r="I232" s="32" t="n">
        <x:v>87</x:v>
      </x:c>
      <x:c r="J232" s="32" t="n">
        <x:f>IF(G232="","",G232-F232)</x:f>
        <x:v>8</x:v>
      </x:c>
    </x:row>
    <x:row r="233">
      <x:c r="A233" t="str">
        <x:v>TRN-0232</x:v>
      </x:c>
      <x:c r="B233" t="str">
        <x:v>EMP-0195</x:v>
      </x:c>
      <x:c r="C233" t="str">
        <x:v>Sales</x:v>
      </x:c>
      <x:c r="D233" t="str">
        <x:v>Client Communication</x:v>
      </x:c>
      <x:c r="E233" t="str">
        <x:v>Leadership</x:v>
      </x:c>
      <x:c r="F233" s="30" t="n">
        <x:v>45953</x:v>
      </x:c>
      <x:c r="G233" s="30" t="n">
        <x:v>45988</x:v>
      </x:c>
      <x:c r="H233" t="str">
        <x:v>Completed</x:v>
      </x:c>
      <x:c r="I233" s="32" t="n">
        <x:v>76</x:v>
      </x:c>
      <x:c r="J233" s="32" t="n">
        <x:f>IF(G233="","",G233-F233)</x:f>
        <x:v>35</x:v>
      </x:c>
    </x:row>
    <x:row r="234">
      <x:c r="A234" t="str">
        <x:v>TRN-0233</x:v>
      </x:c>
      <x:c r="B234" t="str">
        <x:v>EMP-0227</x:v>
      </x:c>
      <x:c r="C234" t="str">
        <x:v>Account Management</x:v>
      </x:c>
      <x:c r="D234" t="str">
        <x:v>Leadership Basics</x:v>
      </x:c>
      <x:c r="E234" t="str">
        <x:v>Technical</x:v>
      </x:c>
      <x:c r="F234" s="30" t="n">
        <x:v>45824</x:v>
      </x:c>
      <x:c r="G234" s="30" t="n">
        <x:v>45856</x:v>
      </x:c>
      <x:c r="H234" t="str">
        <x:v>Completed</x:v>
      </x:c>
      <x:c r="I234" s="32" t="n">
        <x:v>93</x:v>
      </x:c>
      <x:c r="J234" s="32" t="n">
        <x:f>IF(G234="","",G234-F234)</x:f>
        <x:v>32</x:v>
      </x:c>
    </x:row>
    <x:row r="235">
      <x:c r="A235" t="str">
        <x:v>TRN-0234</x:v>
      </x:c>
      <x:c r="B235" t="str">
        <x:v>EMP-0025</x:v>
      </x:c>
      <x:c r="C235" t="str">
        <x:v>Operations</x:v>
      </x:c>
      <x:c r="D235" t="str">
        <x:v>Excel Reporting</x:v>
      </x:c>
      <x:c r="E235" t="str">
        <x:v>Technical</x:v>
      </x:c>
      <x:c r="F235" s="30" t="n">
        <x:v>45895</x:v>
      </x:c>
      <x:c r="G235" s="30" t="n">
        <x:v>45905</x:v>
      </x:c>
      <x:c r="H235" t="str">
        <x:v>Completed</x:v>
      </x:c>
      <x:c r="I235" s="32" t="n">
        <x:v>75</x:v>
      </x:c>
      <x:c r="J235" s="32" t="n">
        <x:f>IF(G235="","",G235-F235)</x:f>
        <x:v>10</x:v>
      </x:c>
    </x:row>
    <x:row r="236">
      <x:c r="A236" t="str">
        <x:v>TRN-0235</x:v>
      </x:c>
      <x:c r="B236" t="str">
        <x:v>EMP-0184</x:v>
      </x:c>
      <x:c r="C236" t="str">
        <x:v>Account Management</x:v>
      </x:c>
      <x:c r="D236" t="str">
        <x:v>Leadership Basics</x:v>
      </x:c>
      <x:c r="E236" t="str">
        <x:v>Soft Skill</x:v>
      </x:c>
      <x:c r="F236" s="30" t="n">
        <x:v>45981</x:v>
      </x:c>
      <x:c r="G236" s="30" t="n">
        <x:v>46007</x:v>
      </x:c>
      <x:c r="H236" t="str">
        <x:v>Completed</x:v>
      </x:c>
      <x:c r="I236" s="32" t="n">
        <x:v>69</x:v>
      </x:c>
      <x:c r="J236" s="32" t="n">
        <x:f>IF(G236="","",G236-F236)</x:f>
        <x:v>26</x:v>
      </x:c>
    </x:row>
    <x:row r="237">
      <x:c r="A237" t="str">
        <x:v>TRN-0236</x:v>
      </x:c>
      <x:c r="B237" t="str">
        <x:v>EMP-0025</x:v>
      </x:c>
      <x:c r="C237" t="str">
        <x:v>Operations</x:v>
      </x:c>
      <x:c r="D237" t="str">
        <x:v>Anti-Harassment</x:v>
      </x:c>
      <x:c r="E237" t="str">
        <x:v>Technical</x:v>
      </x:c>
      <x:c r="F237" s="30" t="n">
        <x:v>45774</x:v>
      </x:c>
      <x:c r="G237" s="30" t="n">
        <x:v>45793</x:v>
      </x:c>
      <x:c r="H237" t="str">
        <x:v>Completed</x:v>
      </x:c>
      <x:c r="I237" s="32" t="n">
        <x:v>82</x:v>
      </x:c>
      <x:c r="J237" s="32" t="n">
        <x:f>IF(G237="","",G237-F237)</x:f>
        <x:v>19</x:v>
      </x:c>
    </x:row>
    <x:row r="238">
      <x:c r="A238" t="str">
        <x:v>TRN-0237</x:v>
      </x:c>
      <x:c r="B238" t="str">
        <x:v>EMP-0173</x:v>
      </x:c>
      <x:c r="C238" t="str">
        <x:v>IT</x:v>
      </x:c>
      <x:c r="D238" t="str">
        <x:v>Cybersecurity Awareness</x:v>
      </x:c>
      <x:c r="E238" t="str">
        <x:v>Soft Skill</x:v>
      </x:c>
      <x:c r="F238" s="30" t="n">
        <x:v>45796</x:v>
      </x:c>
      <x:c r="G238" s="30"/>
      <x:c r="H238" t="str">
        <x:v>In Progress</x:v>
      </x:c>
      <x:c r="I238" s="32"/>
      <x:c r="J238" s="32" t="str">
        <x:f>IF(G238="","",G238-F238)</x:f>
      </x:c>
    </x:row>
    <x:row r="239">
      <x:c r="A239" t="str">
        <x:v>TRN-0238</x:v>
      </x:c>
      <x:c r="B239" t="str">
        <x:v>EMP-0227</x:v>
      </x:c>
      <x:c r="C239" t="str">
        <x:v>Account Management</x:v>
      </x:c>
      <x:c r="D239" t="str">
        <x:v>Leadership Basics</x:v>
      </x:c>
      <x:c r="E239" t="str">
        <x:v>Soft Skill</x:v>
      </x:c>
      <x:c r="F239" s="30" t="n">
        <x:v>45869</x:v>
      </x:c>
      <x:c r="G239" s="30" t="n">
        <x:v>45871</x:v>
      </x:c>
      <x:c r="H239" t="str">
        <x:v>Completed</x:v>
      </x:c>
      <x:c r="I239" s="32" t="n">
        <x:v>73</x:v>
      </x:c>
      <x:c r="J239" s="32" t="n">
        <x:f>IF(G239="","",G239-F239)</x:f>
        <x:v>2</x:v>
      </x:c>
    </x:row>
    <x:row r="240">
      <x:c r="A240" t="str">
        <x:v>TRN-0239</x:v>
      </x:c>
      <x:c r="B240" t="str">
        <x:v>EMP-0211</x:v>
      </x:c>
      <x:c r="C240" t="str">
        <x:v>Account Management</x:v>
      </x:c>
      <x:c r="D240" t="str">
        <x:v>Anti-Harassment</x:v>
      </x:c>
      <x:c r="E240" t="str">
        <x:v>Technical</x:v>
      </x:c>
      <x:c r="F240" s="30" t="n">
        <x:v>45698</x:v>
      </x:c>
      <x:c r="G240" s="30" t="n">
        <x:v>45724</x:v>
      </x:c>
      <x:c r="H240" t="str">
        <x:v>Completed</x:v>
      </x:c>
      <x:c r="I240" s="32" t="n">
        <x:v>71</x:v>
      </x:c>
      <x:c r="J240" s="32" t="n">
        <x:f>IF(G240="","",G240-F240)</x:f>
        <x:v>26</x:v>
      </x:c>
    </x:row>
    <x:row r="241">
      <x:c r="A241" t="str">
        <x:v>TRN-0240</x:v>
      </x:c>
      <x:c r="B241" t="str">
        <x:v>EMP-0029</x:v>
      </x:c>
      <x:c r="C241" t="str">
        <x:v>Finance</x:v>
      </x:c>
      <x:c r="D241" t="str">
        <x:v>Data Privacy</x:v>
      </x:c>
      <x:c r="E241" t="str">
        <x:v>Soft Skill</x:v>
      </x:c>
      <x:c r="F241" s="30" t="n">
        <x:v>45938</x:v>
      </x:c>
      <x:c r="G241" s="30" t="n">
        <x:v>45964</x:v>
      </x:c>
      <x:c r="H241" t="str">
        <x:v>Completed</x:v>
      </x:c>
      <x:c r="I241" s="32" t="n">
        <x:v>98</x:v>
      </x:c>
      <x:c r="J241" s="32" t="n">
        <x:f>IF(G241="","",G241-F241)</x:f>
        <x:v>26</x:v>
      </x:c>
    </x:row>
    <x:row r="242">
      <x:c r="A242" t="str">
        <x:v>TRN-0241</x:v>
      </x:c>
      <x:c r="B242" t="str">
        <x:v>EMP-0220</x:v>
      </x:c>
      <x:c r="C242" t="str">
        <x:v>IT</x:v>
      </x:c>
      <x:c r="D242" t="str">
        <x:v>Data Privacy</x:v>
      </x:c>
      <x:c r="E242" t="str">
        <x:v>Compliance</x:v>
      </x:c>
      <x:c r="F242" s="30" t="n">
        <x:v>45792</x:v>
      </x:c>
      <x:c r="G242" s="30" t="n">
        <x:v>45798</x:v>
      </x:c>
      <x:c r="H242" t="str">
        <x:v>Completed</x:v>
      </x:c>
      <x:c r="I242" s="32" t="n">
        <x:v>89</x:v>
      </x:c>
      <x:c r="J242" s="32" t="n">
        <x:f>IF(G242="","",G242-F242)</x:f>
        <x:v>6</x:v>
      </x:c>
    </x:row>
    <x:row r="243">
      <x:c r="A243" t="str">
        <x:v>TRN-0242</x:v>
      </x:c>
      <x:c r="B243" t="str">
        <x:v>EMP-0085</x:v>
      </x:c>
      <x:c r="C243" t="str">
        <x:v>Sales</x:v>
      </x:c>
      <x:c r="D243" t="str">
        <x:v>Anti-Harassment</x:v>
      </x:c>
      <x:c r="E243" t="str">
        <x:v>Leadership</x:v>
      </x:c>
      <x:c r="F243" s="30" t="n">
        <x:v>45803</x:v>
      </x:c>
      <x:c r="G243" s="30" t="n">
        <x:v>45812</x:v>
      </x:c>
      <x:c r="H243" t="str">
        <x:v>Completed</x:v>
      </x:c>
      <x:c r="I243" s="32" t="n">
        <x:v>73</x:v>
      </x:c>
      <x:c r="J243" s="32" t="n">
        <x:f>IF(G243="","",G243-F243)</x:f>
        <x:v>9</x:v>
      </x:c>
    </x:row>
    <x:row r="244">
      <x:c r="A244" t="str">
        <x:v>TRN-0243</x:v>
      </x:c>
      <x:c r="B244" t="str">
        <x:v>EMP-0151</x:v>
      </x:c>
      <x:c r="C244" t="str">
        <x:v>Finance</x:v>
      </x:c>
      <x:c r="D244" t="str">
        <x:v>Anti-Harassment</x:v>
      </x:c>
      <x:c r="E244" t="str">
        <x:v>Compliance</x:v>
      </x:c>
      <x:c r="F244" s="30" t="n">
        <x:v>45675</x:v>
      </x:c>
      <x:c r="G244" s="30" t="n">
        <x:v>45696</x:v>
      </x:c>
      <x:c r="H244" t="str">
        <x:v>Completed</x:v>
      </x:c>
      <x:c r="I244" s="32" t="n">
        <x:v>95</x:v>
      </x:c>
      <x:c r="J244" s="32" t="n">
        <x:f>IF(G244="","",G244-F244)</x:f>
        <x:v>21</x:v>
      </x:c>
    </x:row>
    <x:row r="245">
      <x:c r="A245" t="str">
        <x:v>TRN-0244</x:v>
      </x:c>
      <x:c r="B245" t="str">
        <x:v>EMP-0134</x:v>
      </x:c>
      <x:c r="C245" t="str">
        <x:v>Account Management</x:v>
      </x:c>
      <x:c r="D245" t="str">
        <x:v>Client Communication</x:v>
      </x:c>
      <x:c r="E245" t="str">
        <x:v>Technical</x:v>
      </x:c>
      <x:c r="F245" s="30" t="n">
        <x:v>45938</x:v>
      </x:c>
      <x:c r="G245" s="30" t="n">
        <x:v>45973</x:v>
      </x:c>
      <x:c r="H245" t="str">
        <x:v>Completed</x:v>
      </x:c>
      <x:c r="I245" s="32" t="n">
        <x:v>76</x:v>
      </x:c>
      <x:c r="J245" s="32" t="n">
        <x:f>IF(G245="","",G245-F245)</x:f>
        <x:v>35</x:v>
      </x:c>
    </x:row>
    <x:row r="246">
      <x:c r="A246" t="str">
        <x:v>TRN-0245</x:v>
      </x:c>
      <x:c r="B246" t="str">
        <x:v>EMP-0170</x:v>
      </x:c>
      <x:c r="C246" t="str">
        <x:v>Operations</x:v>
      </x:c>
      <x:c r="D246" t="str">
        <x:v>Client Communication</x:v>
      </x:c>
      <x:c r="E246" t="str">
        <x:v>Soft Skill</x:v>
      </x:c>
      <x:c r="F246" s="30" t="n">
        <x:v>45981</x:v>
      </x:c>
      <x:c r="G246" s="30" t="n">
        <x:v>46009</x:v>
      </x:c>
      <x:c r="H246" t="str">
        <x:v>Completed</x:v>
      </x:c>
      <x:c r="I246" s="32" t="n">
        <x:v>98</x:v>
      </x:c>
      <x:c r="J246" s="32" t="n">
        <x:f>IF(G246="","",G246-F246)</x:f>
        <x:v>28</x:v>
      </x:c>
    </x:row>
    <x:row r="247">
      <x:c r="A247" t="str">
        <x:v>TRN-0246</x:v>
      </x:c>
      <x:c r="B247" t="str">
        <x:v>EMP-0184</x:v>
      </x:c>
      <x:c r="C247" t="str">
        <x:v>Account Management</x:v>
      </x:c>
      <x:c r="D247" t="str">
        <x:v>Cybersecurity Awareness</x:v>
      </x:c>
      <x:c r="E247" t="str">
        <x:v>Technical</x:v>
      </x:c>
      <x:c r="F247" s="30" t="n">
        <x:v>45835</x:v>
      </x:c>
      <x:c r="G247" s="30" t="n">
        <x:v>45850</x:v>
      </x:c>
      <x:c r="H247" t="str">
        <x:v>Completed</x:v>
      </x:c>
      <x:c r="I247" s="32" t="n">
        <x:v>70</x:v>
      </x:c>
      <x:c r="J247" s="32" t="n">
        <x:f>IF(G247="","",G247-F247)</x:f>
        <x:v>15</x:v>
      </x:c>
    </x:row>
    <x:row r="248">
      <x:c r="A248" t="str">
        <x:v>TRN-0247</x:v>
      </x:c>
      <x:c r="B248" t="str">
        <x:v>EMP-0126</x:v>
      </x:c>
      <x:c r="C248" t="str">
        <x:v>Account Management</x:v>
      </x:c>
      <x:c r="D248" t="str">
        <x:v>Leadership Basics</x:v>
      </x:c>
      <x:c r="E248" t="str">
        <x:v>Technical</x:v>
      </x:c>
      <x:c r="F248" s="30" t="n">
        <x:v>45869</x:v>
      </x:c>
      <x:c r="G248" s="30" t="n">
        <x:v>45889</x:v>
      </x:c>
      <x:c r="H248" t="str">
        <x:v>Completed</x:v>
      </x:c>
      <x:c r="I248" s="32" t="n">
        <x:v>65</x:v>
      </x:c>
      <x:c r="J248" s="32" t="n">
        <x:f>IF(G248="","",G248-F248)</x:f>
        <x:v>20</x:v>
      </x:c>
    </x:row>
    <x:row r="249">
      <x:c r="A249" t="str">
        <x:v>TRN-0248</x:v>
      </x:c>
      <x:c r="B249" t="str">
        <x:v>EMP-0002</x:v>
      </x:c>
      <x:c r="C249" t="str">
        <x:v>HR</x:v>
      </x:c>
      <x:c r="D249" t="str">
        <x:v>Client Communication</x:v>
      </x:c>
      <x:c r="E249" t="str">
        <x:v>Leadership</x:v>
      </x:c>
      <x:c r="F249" s="30" t="n">
        <x:v>45834</x:v>
      </x:c>
      <x:c r="G249" s="30" t="n">
        <x:v>45869</x:v>
      </x:c>
      <x:c r="H249" t="str">
        <x:v>Completed</x:v>
      </x:c>
      <x:c r="I249" s="32" t="n">
        <x:v>65</x:v>
      </x:c>
      <x:c r="J249" s="32" t="n">
        <x:f>IF(G249="","",G249-F249)</x:f>
        <x:v>35</x:v>
      </x:c>
    </x:row>
    <x:row r="250">
      <x:c r="A250" t="str">
        <x:v>TRN-0249</x:v>
      </x:c>
      <x:c r="B250" t="str">
        <x:v>EMP-0198</x:v>
      </x:c>
      <x:c r="C250" t="str">
        <x:v>Sales</x:v>
      </x:c>
      <x:c r="D250" t="str">
        <x:v>Excel Reporting</x:v>
      </x:c>
      <x:c r="E250" t="str">
        <x:v>Soft Skill</x:v>
      </x:c>
      <x:c r="F250" s="30" t="n">
        <x:v>45811</x:v>
      </x:c>
      <x:c r="G250" s="30" t="n">
        <x:v>45839</x:v>
      </x:c>
      <x:c r="H250" t="str">
        <x:v>Completed</x:v>
      </x:c>
      <x:c r="I250" s="32" t="n">
        <x:v>83</x:v>
      </x:c>
      <x:c r="J250" s="32" t="n">
        <x:f>IF(G250="","",G250-F250)</x:f>
        <x:v>28</x:v>
      </x:c>
    </x:row>
    <x:row r="251">
      <x:c r="A251" t="str">
        <x:v>TRN-0250</x:v>
      </x:c>
      <x:c r="B251" t="str">
        <x:v>EMP-0171</x:v>
      </x:c>
      <x:c r="C251" t="str">
        <x:v>Finance</x:v>
      </x:c>
      <x:c r="D251" t="str">
        <x:v>Anti-Harassment</x:v>
      </x:c>
      <x:c r="E251" t="str">
        <x:v>Compliance</x:v>
      </x:c>
      <x:c r="F251" s="30" t="n">
        <x:v>45938</x:v>
      </x:c>
      <x:c r="G251" s="30" t="n">
        <x:v>45965</x:v>
      </x:c>
      <x:c r="H251" t="str">
        <x:v>Completed</x:v>
      </x:c>
      <x:c r="I251" s="32" t="n">
        <x:v>100</x:v>
      </x:c>
      <x:c r="J251" s="32" t="n">
        <x:f>IF(G251="","",G251-F251)</x:f>
        <x:v>27</x:v>
      </x:c>
    </x:row>
    <x:row r="252">
      <x:c r="A252" t="str">
        <x:v>TRN-0251</x:v>
      </x:c>
      <x:c r="B252" t="str">
        <x:v>EMP-0124</x:v>
      </x:c>
      <x:c r="C252" t="str">
        <x:v>Account Management</x:v>
      </x:c>
      <x:c r="D252" t="str">
        <x:v>Excel Reporting</x:v>
      </x:c>
      <x:c r="E252" t="str">
        <x:v>Leadership</x:v>
      </x:c>
      <x:c r="F252" s="30" t="n">
        <x:v>45741</x:v>
      </x:c>
      <x:c r="G252" s="30" t="n">
        <x:v>45766</x:v>
      </x:c>
      <x:c r="H252" t="str">
        <x:v>Completed</x:v>
      </x:c>
      <x:c r="I252" s="32" t="n">
        <x:v>89</x:v>
      </x:c>
      <x:c r="J252" s="32" t="n">
        <x:f>IF(G252="","",G252-F252)</x:f>
        <x:v>25</x:v>
      </x:c>
    </x:row>
    <x:row r="253">
      <x:c r="A253" t="str">
        <x:v>TRN-0252</x:v>
      </x:c>
      <x:c r="B253" t="str">
        <x:v>EMP-0061</x:v>
      </x:c>
      <x:c r="C253" t="str">
        <x:v>Finance</x:v>
      </x:c>
      <x:c r="D253" t="str">
        <x:v>Leadership Basics</x:v>
      </x:c>
      <x:c r="E253" t="str">
        <x:v>Compliance</x:v>
      </x:c>
      <x:c r="F253" s="30" t="n">
        <x:v>45874</x:v>
      </x:c>
      <x:c r="G253" s="30" t="n">
        <x:v>45908</x:v>
      </x:c>
      <x:c r="H253" t="str">
        <x:v>Completed</x:v>
      </x:c>
      <x:c r="I253" s="32" t="n">
        <x:v>82</x:v>
      </x:c>
      <x:c r="J253" s="32" t="n">
        <x:f>IF(G253="","",G253-F253)</x:f>
        <x:v>34</x:v>
      </x:c>
    </x:row>
    <x:row r="254">
      <x:c r="A254" t="str">
        <x:v>TRN-0253</x:v>
      </x:c>
      <x:c r="B254" t="str">
        <x:v>EMP-0077</x:v>
      </x:c>
      <x:c r="C254" t="str">
        <x:v>IT</x:v>
      </x:c>
      <x:c r="D254" t="str">
        <x:v>Cybersecurity Awareness</x:v>
      </x:c>
      <x:c r="E254" t="str">
        <x:v>Technical</x:v>
      </x:c>
      <x:c r="F254" s="30" t="n">
        <x:v>45869</x:v>
      </x:c>
      <x:c r="G254" s="30" t="n">
        <x:v>45874</x:v>
      </x:c>
      <x:c r="H254" t="str">
        <x:v>Completed</x:v>
      </x:c>
      <x:c r="I254" s="32" t="n">
        <x:v>76</x:v>
      </x:c>
      <x:c r="J254" s="32" t="n">
        <x:f>IF(G254="","",G254-F254)</x:f>
        <x:v>5</x:v>
      </x:c>
    </x:row>
    <x:row r="255">
      <x:c r="A255" t="str">
        <x:v>TRN-0254</x:v>
      </x:c>
      <x:c r="B255" t="str">
        <x:v>EMP-0039</x:v>
      </x:c>
      <x:c r="C255" t="str">
        <x:v>Creative</x:v>
      </x:c>
      <x:c r="D255" t="str">
        <x:v>Leadership Basics</x:v>
      </x:c>
      <x:c r="E255" t="str">
        <x:v>Compliance</x:v>
      </x:c>
      <x:c r="F255" s="30" t="n">
        <x:v>45984</x:v>
      </x:c>
      <x:c r="G255" s="30" t="n">
        <x:v>46013</x:v>
      </x:c>
      <x:c r="H255" t="str">
        <x:v>Completed</x:v>
      </x:c>
      <x:c r="I255" s="32" t="n">
        <x:v>82</x:v>
      </x:c>
      <x:c r="J255" s="32" t="n">
        <x:f>IF(G255="","",G255-F255)</x:f>
        <x:v>29</x:v>
      </x:c>
    </x:row>
    <x:row r="256">
      <x:c r="A256" t="str">
        <x:v>TRN-0255</x:v>
      </x:c>
      <x:c r="B256" t="str">
        <x:v>EMP-0202</x:v>
      </x:c>
      <x:c r="C256" t="str">
        <x:v>HR</x:v>
      </x:c>
      <x:c r="D256" t="str">
        <x:v>Client Communication</x:v>
      </x:c>
      <x:c r="E256" t="str">
        <x:v>Soft Skill</x:v>
      </x:c>
      <x:c r="F256" s="30" t="n">
        <x:v>45754</x:v>
      </x:c>
      <x:c r="G256" s="30" t="n">
        <x:v>45764</x:v>
      </x:c>
      <x:c r="H256" t="str">
        <x:v>Completed</x:v>
      </x:c>
      <x:c r="I256" s="32" t="n">
        <x:v>68</x:v>
      </x:c>
      <x:c r="J256" s="32" t="n">
        <x:f>IF(G256="","",G256-F256)</x:f>
        <x:v>10</x:v>
      </x:c>
    </x:row>
    <x:row r="257">
      <x:c r="A257" t="str">
        <x:v>TRN-0256</x:v>
      </x:c>
      <x:c r="B257" t="str">
        <x:v>EMP-0153</x:v>
      </x:c>
      <x:c r="C257" t="str">
        <x:v>Finance</x:v>
      </x:c>
      <x:c r="D257" t="str">
        <x:v>Data Privacy</x:v>
      </x:c>
      <x:c r="E257" t="str">
        <x:v>Leadership</x:v>
      </x:c>
      <x:c r="F257" s="30" t="n">
        <x:v>45710</x:v>
      </x:c>
      <x:c r="G257" s="30" t="n">
        <x:v>45719</x:v>
      </x:c>
      <x:c r="H257" t="str">
        <x:v>Completed</x:v>
      </x:c>
      <x:c r="I257" s="32" t="n">
        <x:v>93</x:v>
      </x:c>
      <x:c r="J257" s="32" t="n">
        <x:f>IF(G257="","",G257-F257)</x:f>
        <x:v>9</x:v>
      </x:c>
    </x:row>
    <x:row r="258">
      <x:c r="A258" t="str">
        <x:v>TRN-0257</x:v>
      </x:c>
      <x:c r="B258" t="str">
        <x:v>EMP-0211</x:v>
      </x:c>
      <x:c r="C258" t="str">
        <x:v>Account Management</x:v>
      </x:c>
      <x:c r="D258" t="str">
        <x:v>Data Privacy</x:v>
      </x:c>
      <x:c r="E258" t="str">
        <x:v>Leadership</x:v>
      </x:c>
      <x:c r="F258" s="30" t="n">
        <x:v>45704</x:v>
      </x:c>
      <x:c r="G258" s="30" t="n">
        <x:v>45736</x:v>
      </x:c>
      <x:c r="H258" t="str">
        <x:v>Completed</x:v>
      </x:c>
      <x:c r="I258" s="32" t="n">
        <x:v>78</x:v>
      </x:c>
      <x:c r="J258" s="32" t="n">
        <x:f>IF(G258="","",G258-F258)</x:f>
        <x:v>32</x:v>
      </x:c>
    </x:row>
    <x:row r="259">
      <x:c r="A259" t="str">
        <x:v>TRN-0258</x:v>
      </x:c>
      <x:c r="B259" t="str">
        <x:v>EMP-0093</x:v>
      </x:c>
      <x:c r="C259" t="str">
        <x:v>Creative</x:v>
      </x:c>
      <x:c r="D259" t="str">
        <x:v>Excel Reporting</x:v>
      </x:c>
      <x:c r="E259" t="str">
        <x:v>Technical</x:v>
      </x:c>
      <x:c r="F259" s="30" t="n">
        <x:v>45913</x:v>
      </x:c>
      <x:c r="G259" s="30"/>
      <x:c r="H259" t="str">
        <x:v>Not Started</x:v>
      </x:c>
      <x:c r="I259" s="32"/>
      <x:c r="J259" s="32" t="str">
        <x:f>IF(G259="","",G259-F259)</x:f>
      </x:c>
    </x:row>
    <x:row r="260">
      <x:c r="A260" t="str">
        <x:v>TRN-0259</x:v>
      </x:c>
      <x:c r="B260" t="str">
        <x:v>EMP-0133</x:v>
      </x:c>
      <x:c r="C260" t="str">
        <x:v>Creative</x:v>
      </x:c>
      <x:c r="D260" t="str">
        <x:v>Cybersecurity Awareness</x:v>
      </x:c>
      <x:c r="E260" t="str">
        <x:v>Compliance</x:v>
      </x:c>
      <x:c r="F260" s="30" t="n">
        <x:v>45827</x:v>
      </x:c>
      <x:c r="G260" s="30" t="n">
        <x:v>45837</x:v>
      </x:c>
      <x:c r="H260" t="str">
        <x:v>Completed</x:v>
      </x:c>
      <x:c r="I260" s="32" t="n">
        <x:v>68</x:v>
      </x:c>
      <x:c r="J260" s="32" t="n">
        <x:f>IF(G260="","",G260-F260)</x:f>
        <x:v>10</x:v>
      </x:c>
    </x:row>
    <x:row r="261">
      <x:c r="A261" t="str">
        <x:v>TRN-0260</x:v>
      </x:c>
      <x:c r="B261" t="str">
        <x:v>EMP-0073</x:v>
      </x:c>
      <x:c r="C261" t="str">
        <x:v>Finance</x:v>
      </x:c>
      <x:c r="D261" t="str">
        <x:v>Excel Reporting</x:v>
      </x:c>
      <x:c r="E261" t="str">
        <x:v>Compliance</x:v>
      </x:c>
      <x:c r="F261" s="30" t="n">
        <x:v>45936</x:v>
      </x:c>
      <x:c r="G261" s="30" t="n">
        <x:v>45949</x:v>
      </x:c>
      <x:c r="H261" t="str">
        <x:v>Completed</x:v>
      </x:c>
      <x:c r="I261" s="32" t="n">
        <x:v>81</x:v>
      </x:c>
      <x:c r="J261" s="32" t="n">
        <x:f>IF(G261="","",G261-F261)</x:f>
        <x:v>13</x:v>
      </x:c>
    </x:row>
    <x:row r="262">
      <x:c r="A262" t="str">
        <x:v>TRN-0261</x:v>
      </x:c>
      <x:c r="B262" t="str">
        <x:v>EMP-0239</x:v>
      </x:c>
      <x:c r="C262" t="str">
        <x:v>Creative</x:v>
      </x:c>
      <x:c r="D262" t="str">
        <x:v>Excel Reporting</x:v>
      </x:c>
      <x:c r="E262" t="str">
        <x:v>Compliance</x:v>
      </x:c>
      <x:c r="F262" s="30" t="n">
        <x:v>45720</x:v>
      </x:c>
      <x:c r="G262" s="30"/>
      <x:c r="H262" t="str">
        <x:v>Not Started</x:v>
      </x:c>
      <x:c r="I262" s="32"/>
      <x:c r="J262" s="32" t="str">
        <x:f>IF(G262="","",G262-F262)</x:f>
      </x:c>
    </x:row>
    <x:row r="263">
      <x:c r="A263" t="str">
        <x:v>TRN-0262</x:v>
      </x:c>
      <x:c r="B263" t="str">
        <x:v>EMP-0206</x:v>
      </x:c>
      <x:c r="C263" t="str">
        <x:v>Sales</x:v>
      </x:c>
      <x:c r="D263" t="str">
        <x:v>Anti-Harassment</x:v>
      </x:c>
      <x:c r="E263" t="str">
        <x:v>Soft Skill</x:v>
      </x:c>
      <x:c r="F263" s="30" t="n">
        <x:v>45884</x:v>
      </x:c>
      <x:c r="G263" s="30" t="n">
        <x:v>45887</x:v>
      </x:c>
      <x:c r="H263" t="str">
        <x:v>Completed</x:v>
      </x:c>
      <x:c r="I263" s="32" t="n">
        <x:v>77</x:v>
      </x:c>
      <x:c r="J263" s="32" t="n">
        <x:f>IF(G263="","",G263-F263)</x:f>
        <x:v>3</x:v>
      </x:c>
    </x:row>
    <x:row r="264">
      <x:c r="A264" t="str">
        <x:v>TRN-0263</x:v>
      </x:c>
      <x:c r="B264" t="str">
        <x:v>EMP-0131</x:v>
      </x:c>
      <x:c r="C264" t="str">
        <x:v>Operations</x:v>
      </x:c>
      <x:c r="D264" t="str">
        <x:v>Cybersecurity Awareness</x:v>
      </x:c>
      <x:c r="E264" t="str">
        <x:v>Compliance</x:v>
      </x:c>
      <x:c r="F264" s="30" t="n">
        <x:v>45924</x:v>
      </x:c>
      <x:c r="G264" s="30" t="n">
        <x:v>45938</x:v>
      </x:c>
      <x:c r="H264" t="str">
        <x:v>Completed</x:v>
      </x:c>
      <x:c r="I264" s="32" t="n">
        <x:v>95</x:v>
      </x:c>
      <x:c r="J264" s="32" t="n">
        <x:f>IF(G264="","",G264-F264)</x:f>
        <x:v>14</x:v>
      </x:c>
    </x:row>
    <x:row r="265">
      <x:c r="A265" t="str">
        <x:v>TRN-0264</x:v>
      </x:c>
      <x:c r="B265" t="str">
        <x:v>EMP-0112</x:v>
      </x:c>
      <x:c r="C265" t="str">
        <x:v>IT</x:v>
      </x:c>
      <x:c r="D265" t="str">
        <x:v>Cybersecurity Awareness</x:v>
      </x:c>
      <x:c r="E265" t="str">
        <x:v>Technical</x:v>
      </x:c>
      <x:c r="F265" s="30" t="n">
        <x:v>45823</x:v>
      </x:c>
      <x:c r="G265" s="30" t="n">
        <x:v>45826</x:v>
      </x:c>
      <x:c r="H265" t="str">
        <x:v>Completed</x:v>
      </x:c>
      <x:c r="I265" s="32" t="n">
        <x:v>100</x:v>
      </x:c>
      <x:c r="J265" s="32" t="n">
        <x:f>IF(G265="","",G265-F265)</x:f>
        <x:v>3</x:v>
      </x:c>
    </x:row>
    <x:row r="266">
      <x:c r="A266" t="str">
        <x:v>TRN-0265</x:v>
      </x:c>
      <x:c r="B266" t="str">
        <x:v>EMP-0150</x:v>
      </x:c>
      <x:c r="C266" t="str">
        <x:v>Creative</x:v>
      </x:c>
      <x:c r="D266" t="str">
        <x:v>Data Privacy</x:v>
      </x:c>
      <x:c r="E266" t="str">
        <x:v>Technical</x:v>
      </x:c>
      <x:c r="F266" s="30" t="n">
        <x:v>45904</x:v>
      </x:c>
      <x:c r="G266" s="30" t="n">
        <x:v>45917</x:v>
      </x:c>
      <x:c r="H266" t="str">
        <x:v>Completed</x:v>
      </x:c>
      <x:c r="I266" s="32" t="n">
        <x:v>88</x:v>
      </x:c>
      <x:c r="J266" s="32" t="n">
        <x:f>IF(G266="","",G266-F266)</x:f>
        <x:v>13</x:v>
      </x:c>
    </x:row>
    <x:row r="267">
      <x:c r="A267" t="str">
        <x:v>TRN-0266</x:v>
      </x:c>
      <x:c r="B267" t="str">
        <x:v>EMP-0017</x:v>
      </x:c>
      <x:c r="C267" t="str">
        <x:v>IT</x:v>
      </x:c>
      <x:c r="D267" t="str">
        <x:v>Cybersecurity Awareness</x:v>
      </x:c>
      <x:c r="E267" t="str">
        <x:v>Leadership</x:v>
      </x:c>
      <x:c r="F267" s="30" t="n">
        <x:v>45715</x:v>
      </x:c>
      <x:c r="G267" s="30" t="n">
        <x:v>45743</x:v>
      </x:c>
      <x:c r="H267" t="str">
        <x:v>Completed</x:v>
      </x:c>
      <x:c r="I267" s="32" t="n">
        <x:v>85</x:v>
      </x:c>
      <x:c r="J267" s="32" t="n">
        <x:f>IF(G267="","",G267-F267)</x:f>
        <x:v>28</x:v>
      </x:c>
    </x:row>
    <x:row r="268">
      <x:c r="A268" t="str">
        <x:v>TRN-0267</x:v>
      </x:c>
      <x:c r="B268" t="str">
        <x:v>EMP-0006</x:v>
      </x:c>
      <x:c r="C268" t="str">
        <x:v>Finance</x:v>
      </x:c>
      <x:c r="D268" t="str">
        <x:v>Anti-Harassment</x:v>
      </x:c>
      <x:c r="E268" t="str">
        <x:v>Technical</x:v>
      </x:c>
      <x:c r="F268" s="30" t="n">
        <x:v>45957</x:v>
      </x:c>
      <x:c r="G268" s="30" t="n">
        <x:v>45973</x:v>
      </x:c>
      <x:c r="H268" t="str">
        <x:v>Completed</x:v>
      </x:c>
      <x:c r="I268" s="32" t="n">
        <x:v>65</x:v>
      </x:c>
      <x:c r="J268" s="32" t="n">
        <x:f>IF(G268="","",G268-F268)</x:f>
        <x:v>16</x:v>
      </x:c>
    </x:row>
    <x:row r="269">
      <x:c r="A269" t="str">
        <x:v>TRN-0268</x:v>
      </x:c>
      <x:c r="B269" t="str">
        <x:v>EMP-0014</x:v>
      </x:c>
      <x:c r="C269" t="str">
        <x:v>Account Management</x:v>
      </x:c>
      <x:c r="D269" t="str">
        <x:v>Client Communication</x:v>
      </x:c>
      <x:c r="E269" t="str">
        <x:v>Soft Skill</x:v>
      </x:c>
      <x:c r="F269" s="30" t="n">
        <x:v>45963</x:v>
      </x:c>
      <x:c r="G269" s="30" t="n">
        <x:v>45969</x:v>
      </x:c>
      <x:c r="H269" t="str">
        <x:v>Completed</x:v>
      </x:c>
      <x:c r="I269" s="32" t="n">
        <x:v>80</x:v>
      </x:c>
      <x:c r="J269" s="32" t="n">
        <x:f>IF(G269="","",G269-F269)</x:f>
        <x:v>6</x:v>
      </x:c>
    </x:row>
    <x:row r="270">
      <x:c r="A270" t="str">
        <x:v>TRN-0269</x:v>
      </x:c>
      <x:c r="B270" t="str">
        <x:v>EMP-0045</x:v>
      </x:c>
      <x:c r="C270" t="str">
        <x:v>Account Management</x:v>
      </x:c>
      <x:c r="D270" t="str">
        <x:v>Excel Reporting</x:v>
      </x:c>
      <x:c r="E270" t="str">
        <x:v>Compliance</x:v>
      </x:c>
      <x:c r="F270" s="30" t="n">
        <x:v>45974</x:v>
      </x:c>
      <x:c r="G270" s="30" t="n">
        <x:v>45978</x:v>
      </x:c>
      <x:c r="H270" t="str">
        <x:v>Completed</x:v>
      </x:c>
      <x:c r="I270" s="32" t="n">
        <x:v>68</x:v>
      </x:c>
      <x:c r="J270" s="32" t="n">
        <x:f>IF(G270="","",G270-F270)</x:f>
        <x:v>4</x:v>
      </x:c>
    </x:row>
    <x:row r="271">
      <x:c r="A271" t="str">
        <x:v>TRN-0270</x:v>
      </x:c>
      <x:c r="B271" t="str">
        <x:v>EMP-0099</x:v>
      </x:c>
      <x:c r="C271" t="str">
        <x:v>Creative</x:v>
      </x:c>
      <x:c r="D271" t="str">
        <x:v>Cybersecurity Awareness</x:v>
      </x:c>
      <x:c r="E271" t="str">
        <x:v>Leadership</x:v>
      </x:c>
      <x:c r="F271" s="30" t="n">
        <x:v>45932</x:v>
      </x:c>
      <x:c r="G271" s="30"/>
      <x:c r="H271" t="str">
        <x:v>In Progress</x:v>
      </x:c>
      <x:c r="I271" s="32"/>
      <x:c r="J271" s="32" t="str">
        <x:f>IF(G271="","",G271-F271)</x:f>
      </x:c>
    </x:row>
    <x:row r="272">
      <x:c r="A272" t="str">
        <x:v>TRN-0271</x:v>
      </x:c>
      <x:c r="B272" t="str">
        <x:v>EMP-0037</x:v>
      </x:c>
      <x:c r="C272" t="str">
        <x:v>Creative</x:v>
      </x:c>
      <x:c r="D272" t="str">
        <x:v>Excel Reporting</x:v>
      </x:c>
      <x:c r="E272" t="str">
        <x:v>Leadership</x:v>
      </x:c>
      <x:c r="F272" s="30" t="n">
        <x:v>45820</x:v>
      </x:c>
      <x:c r="G272" s="30"/>
      <x:c r="H272" t="str">
        <x:v>Not Started</x:v>
      </x:c>
      <x:c r="I272" s="32"/>
      <x:c r="J272" s="32" t="str">
        <x:f>IF(G272="","",G272-F272)</x:f>
      </x:c>
    </x:row>
    <x:row r="273">
      <x:c r="A273" t="str">
        <x:v>TRN-0272</x:v>
      </x:c>
      <x:c r="B273" t="str">
        <x:v>EMP-0229</x:v>
      </x:c>
      <x:c r="C273" t="str">
        <x:v>Sales</x:v>
      </x:c>
      <x:c r="D273" t="str">
        <x:v>Cybersecurity Awareness</x:v>
      </x:c>
      <x:c r="E273" t="str">
        <x:v>Technical</x:v>
      </x:c>
      <x:c r="F273" s="30" t="n">
        <x:v>45882</x:v>
      </x:c>
      <x:c r="G273" s="30" t="n">
        <x:v>45884</x:v>
      </x:c>
      <x:c r="H273" t="str">
        <x:v>Completed</x:v>
      </x:c>
      <x:c r="I273" s="32" t="n">
        <x:v>89</x:v>
      </x:c>
      <x:c r="J273" s="32" t="n">
        <x:f>IF(G273="","",G273-F273)</x:f>
        <x:v>2</x:v>
      </x:c>
    </x:row>
    <x:row r="274">
      <x:c r="A274" t="str">
        <x:v>TRN-0273</x:v>
      </x:c>
      <x:c r="B274" t="str">
        <x:v>EMP-0099</x:v>
      </x:c>
      <x:c r="C274" t="str">
        <x:v>Creative</x:v>
      </x:c>
      <x:c r="D274" t="str">
        <x:v>Cybersecurity Awareness</x:v>
      </x:c>
      <x:c r="E274" t="str">
        <x:v>Leadership</x:v>
      </x:c>
      <x:c r="F274" s="30" t="n">
        <x:v>45786</x:v>
      </x:c>
      <x:c r="G274" s="30"/>
      <x:c r="H274" t="str">
        <x:v>In Progress</x:v>
      </x:c>
      <x:c r="I274" s="32"/>
      <x:c r="J274" s="32" t="str">
        <x:f>IF(G274="","",G274-F274)</x:f>
      </x:c>
    </x:row>
    <x:row r="275">
      <x:c r="A275" t="str">
        <x:v>TRN-0274</x:v>
      </x:c>
      <x:c r="B275" t="str">
        <x:v>EMP-0140</x:v>
      </x:c>
      <x:c r="C275" t="str">
        <x:v>IT</x:v>
      </x:c>
      <x:c r="D275" t="str">
        <x:v>Cybersecurity Awareness</x:v>
      </x:c>
      <x:c r="E275" t="str">
        <x:v>Soft Skill</x:v>
      </x:c>
      <x:c r="F275" s="30" t="n">
        <x:v>45944</x:v>
      </x:c>
      <x:c r="G275" s="30" t="n">
        <x:v>45976</x:v>
      </x:c>
      <x:c r="H275" t="str">
        <x:v>Completed</x:v>
      </x:c>
      <x:c r="I275" s="32" t="n">
        <x:v>77</x:v>
      </x:c>
      <x:c r="J275" s="32" t="n">
        <x:f>IF(G275="","",G275-F275)</x:f>
        <x:v>32</x:v>
      </x:c>
    </x:row>
    <x:row r="276">
      <x:c r="A276" t="str">
        <x:v>TRN-0275</x:v>
      </x:c>
      <x:c r="B276" t="str">
        <x:v>EMP-0163</x:v>
      </x:c>
      <x:c r="C276" t="str">
        <x:v>Account Management</x:v>
      </x:c>
      <x:c r="D276" t="str">
        <x:v>Anti-Harassment</x:v>
      </x:c>
      <x:c r="E276" t="str">
        <x:v>Technical</x:v>
      </x:c>
      <x:c r="F276" s="30" t="n">
        <x:v>45823</x:v>
      </x:c>
      <x:c r="G276" s="30" t="n">
        <x:v>45841</x:v>
      </x:c>
      <x:c r="H276" t="str">
        <x:v>Completed</x:v>
      </x:c>
      <x:c r="I276" s="32" t="n">
        <x:v>100</x:v>
      </x:c>
      <x:c r="J276" s="32" t="n">
        <x:f>IF(G276="","",G276-F276)</x:f>
        <x:v>18</x:v>
      </x:c>
    </x:row>
    <x:row r="277">
      <x:c r="A277" t="str">
        <x:v>TRN-0276</x:v>
      </x:c>
      <x:c r="B277" t="str">
        <x:v>EMP-0046</x:v>
      </x:c>
      <x:c r="C277" t="str">
        <x:v>Account Management</x:v>
      </x:c>
      <x:c r="D277" t="str">
        <x:v>Data Privacy</x:v>
      </x:c>
      <x:c r="E277" t="str">
        <x:v>Leadership</x:v>
      </x:c>
      <x:c r="F277" s="30" t="n">
        <x:v>45888</x:v>
      </x:c>
      <x:c r="G277" s="30" t="n">
        <x:v>45905</x:v>
      </x:c>
      <x:c r="H277" t="str">
        <x:v>Completed</x:v>
      </x:c>
      <x:c r="I277" s="32" t="n">
        <x:v>99</x:v>
      </x:c>
      <x:c r="J277" s="32" t="n">
        <x:f>IF(G277="","",G277-F277)</x:f>
        <x:v>17</x:v>
      </x:c>
    </x:row>
    <x:row r="278">
      <x:c r="A278" t="str">
        <x:v>TRN-0277</x:v>
      </x:c>
      <x:c r="B278" t="str">
        <x:v>EMP-0102</x:v>
      </x:c>
      <x:c r="C278" t="str">
        <x:v>Finance</x:v>
      </x:c>
      <x:c r="D278" t="str">
        <x:v>Excel Reporting</x:v>
      </x:c>
      <x:c r="E278" t="str">
        <x:v>Compliance</x:v>
      </x:c>
      <x:c r="F278" s="30" t="n">
        <x:v>45984</x:v>
      </x:c>
      <x:c r="G278" s="30" t="n">
        <x:v>45996</x:v>
      </x:c>
      <x:c r="H278" t="str">
        <x:v>Completed</x:v>
      </x:c>
      <x:c r="I278" s="32" t="n">
        <x:v>66</x:v>
      </x:c>
      <x:c r="J278" s="32" t="n">
        <x:f>IF(G278="","",G278-F278)</x:f>
        <x:v>12</x:v>
      </x:c>
    </x:row>
    <x:row r="279">
      <x:c r="A279" t="str">
        <x:v>TRN-0278</x:v>
      </x:c>
      <x:c r="B279" t="str">
        <x:v>EMP-0178</x:v>
      </x:c>
      <x:c r="C279" t="str">
        <x:v>HR</x:v>
      </x:c>
      <x:c r="D279" t="str">
        <x:v>Leadership Basics</x:v>
      </x:c>
      <x:c r="E279" t="str">
        <x:v>Leadership</x:v>
      </x:c>
      <x:c r="F279" s="30" t="n">
        <x:v>45822</x:v>
      </x:c>
      <x:c r="G279" s="30" t="n">
        <x:v>45857</x:v>
      </x:c>
      <x:c r="H279" t="str">
        <x:v>Completed</x:v>
      </x:c>
      <x:c r="I279" s="32" t="n">
        <x:v>89</x:v>
      </x:c>
      <x:c r="J279" s="32" t="n">
        <x:f>IF(G279="","",G279-F279)</x:f>
        <x:v>35</x:v>
      </x:c>
    </x:row>
    <x:row r="280">
      <x:c r="A280" t="str">
        <x:v>TRN-0279</x:v>
      </x:c>
      <x:c r="B280" t="str">
        <x:v>EMP-0053</x:v>
      </x:c>
      <x:c r="C280" t="str">
        <x:v>Finance</x:v>
      </x:c>
      <x:c r="D280" t="str">
        <x:v>Client Communication</x:v>
      </x:c>
      <x:c r="E280" t="str">
        <x:v>Soft Skill</x:v>
      </x:c>
      <x:c r="F280" s="30" t="n">
        <x:v>45940</x:v>
      </x:c>
      <x:c r="G280" s="30" t="n">
        <x:v>45959</x:v>
      </x:c>
      <x:c r="H280" t="str">
        <x:v>Completed</x:v>
      </x:c>
      <x:c r="I280" s="32" t="n">
        <x:v>85</x:v>
      </x:c>
      <x:c r="J280" s="32" t="n">
        <x:f>IF(G280="","",G280-F280)</x:f>
        <x:v>19</x:v>
      </x:c>
    </x:row>
    <x:row r="281">
      <x:c r="A281" t="str">
        <x:v>TRN-0280</x:v>
      </x:c>
      <x:c r="B281" t="str">
        <x:v>EMP-0117</x:v>
      </x:c>
      <x:c r="C281" t="str">
        <x:v>Sales</x:v>
      </x:c>
      <x:c r="D281" t="str">
        <x:v>Cybersecurity Awareness</x:v>
      </x:c>
      <x:c r="E281" t="str">
        <x:v>Technical</x:v>
      </x:c>
      <x:c r="F281" s="30" t="n">
        <x:v>45714</x:v>
      </x:c>
      <x:c r="G281" s="30" t="n">
        <x:v>45719</x:v>
      </x:c>
      <x:c r="H281" t="str">
        <x:v>Completed</x:v>
      </x:c>
      <x:c r="I281" s="32" t="n">
        <x:v>67</x:v>
      </x:c>
      <x:c r="J281" s="32" t="n">
        <x:f>IF(G281="","",G281-F281)</x:f>
        <x:v>5</x:v>
      </x:c>
    </x:row>
    <x:row r="282">
      <x:c r="A282" t="str">
        <x:v>TRN-0281</x:v>
      </x:c>
      <x:c r="B282" t="str">
        <x:v>EMP-0244</x:v>
      </x:c>
      <x:c r="C282" t="str">
        <x:v>Operations</x:v>
      </x:c>
      <x:c r="D282" t="str">
        <x:v>Anti-Harassment</x:v>
      </x:c>
      <x:c r="E282" t="str">
        <x:v>Leadership</x:v>
      </x:c>
      <x:c r="F282" s="30" t="n">
        <x:v>45674</x:v>
      </x:c>
      <x:c r="G282" s="30" t="n">
        <x:v>45706</x:v>
      </x:c>
      <x:c r="H282" t="str">
        <x:v>Completed</x:v>
      </x:c>
      <x:c r="I282" s="32" t="n">
        <x:v>77</x:v>
      </x:c>
      <x:c r="J282" s="32" t="n">
        <x:f>IF(G282="","",G282-F282)</x:f>
        <x:v>32</x:v>
      </x:c>
    </x:row>
    <x:row r="283">
      <x:c r="A283" t="str">
        <x:v>TRN-0282</x:v>
      </x:c>
      <x:c r="B283" t="str">
        <x:v>EMP-0030</x:v>
      </x:c>
      <x:c r="C283" t="str">
        <x:v>Account Management</x:v>
      </x:c>
      <x:c r="D283" t="str">
        <x:v>Data Privacy</x:v>
      </x:c>
      <x:c r="E283" t="str">
        <x:v>Soft Skill</x:v>
      </x:c>
      <x:c r="F283" s="30" t="n">
        <x:v>45908</x:v>
      </x:c>
      <x:c r="G283" s="30" t="n">
        <x:v>45925</x:v>
      </x:c>
      <x:c r="H283" t="str">
        <x:v>Completed</x:v>
      </x:c>
      <x:c r="I283" s="32" t="n">
        <x:v>68</x:v>
      </x:c>
      <x:c r="J283" s="32" t="n">
        <x:f>IF(G283="","",G283-F283)</x:f>
        <x:v>17</x:v>
      </x:c>
    </x:row>
    <x:row r="284">
      <x:c r="A284" t="str">
        <x:v>TRN-0283</x:v>
      </x:c>
      <x:c r="B284" t="str">
        <x:v>EMP-0102</x:v>
      </x:c>
      <x:c r="C284" t="str">
        <x:v>Finance</x:v>
      </x:c>
      <x:c r="D284" t="str">
        <x:v>Anti-Harassment</x:v>
      </x:c>
      <x:c r="E284" t="str">
        <x:v>Compliance</x:v>
      </x:c>
      <x:c r="F284" s="30" t="n">
        <x:v>45664</x:v>
      </x:c>
      <x:c r="G284" s="30"/>
      <x:c r="H284" t="str">
        <x:v>Not Started</x:v>
      </x:c>
      <x:c r="I284" s="32"/>
      <x:c r="J284" s="32" t="str">
        <x:f>IF(G284="","",G284-F284)</x:f>
      </x:c>
    </x:row>
    <x:row r="285">
      <x:c r="A285" t="str">
        <x:v>TRN-0284</x:v>
      </x:c>
      <x:c r="B285" t="str">
        <x:v>EMP-0058</x:v>
      </x:c>
      <x:c r="C285" t="str">
        <x:v>Creative</x:v>
      </x:c>
      <x:c r="D285" t="str">
        <x:v>Cybersecurity Awareness</x:v>
      </x:c>
      <x:c r="E285" t="str">
        <x:v>Soft Skill</x:v>
      </x:c>
      <x:c r="F285" s="30" t="n">
        <x:v>45698</x:v>
      </x:c>
      <x:c r="G285" s="30" t="n">
        <x:v>45702</x:v>
      </x:c>
      <x:c r="H285" t="str">
        <x:v>Completed</x:v>
      </x:c>
      <x:c r="I285" s="32" t="n">
        <x:v>88</x:v>
      </x:c>
      <x:c r="J285" s="32" t="n">
        <x:f>IF(G285="","",G285-F285)</x:f>
        <x:v>4</x:v>
      </x:c>
    </x:row>
    <x:row r="286">
      <x:c r="A286" t="str">
        <x:v>TRN-0285</x:v>
      </x:c>
      <x:c r="B286" t="str">
        <x:v>EMP-0160</x:v>
      </x:c>
      <x:c r="C286" t="str">
        <x:v>Creative</x:v>
      </x:c>
      <x:c r="D286" t="str">
        <x:v>Cybersecurity Awareness</x:v>
      </x:c>
      <x:c r="E286" t="str">
        <x:v>Soft Skill</x:v>
      </x:c>
      <x:c r="F286" s="30" t="n">
        <x:v>45846</x:v>
      </x:c>
      <x:c r="G286" s="30"/>
      <x:c r="H286" t="str">
        <x:v>In Progress</x:v>
      </x:c>
      <x:c r="I286" s="32"/>
      <x:c r="J286" s="32" t="str">
        <x:f>IF(G286="","",G286-F286)</x:f>
      </x:c>
    </x:row>
    <x:row r="287">
      <x:c r="A287" t="str">
        <x:v>TRN-0286</x:v>
      </x:c>
      <x:c r="B287" t="str">
        <x:v>EMP-0018</x:v>
      </x:c>
      <x:c r="C287" t="str">
        <x:v>Finance</x:v>
      </x:c>
      <x:c r="D287" t="str">
        <x:v>Client Communication</x:v>
      </x:c>
      <x:c r="E287" t="str">
        <x:v>Technical</x:v>
      </x:c>
      <x:c r="F287" s="30" t="n">
        <x:v>45928</x:v>
      </x:c>
      <x:c r="G287" s="30" t="n">
        <x:v>45933</x:v>
      </x:c>
      <x:c r="H287" t="str">
        <x:v>Completed</x:v>
      </x:c>
      <x:c r="I287" s="32" t="n">
        <x:v>84</x:v>
      </x:c>
      <x:c r="J287" s="32" t="n">
        <x:f>IF(G287="","",G287-F287)</x:f>
        <x:v>5</x:v>
      </x:c>
    </x:row>
    <x:row r="288">
      <x:c r="A288" t="str">
        <x:v>TRN-0287</x:v>
      </x:c>
      <x:c r="B288" t="str">
        <x:v>EMP-0024</x:v>
      </x:c>
      <x:c r="C288" t="str">
        <x:v>Operations</x:v>
      </x:c>
      <x:c r="D288" t="str">
        <x:v>Anti-Harassment</x:v>
      </x:c>
      <x:c r="E288" t="str">
        <x:v>Compliance</x:v>
      </x:c>
      <x:c r="F288" s="30" t="n">
        <x:v>45709</x:v>
      </x:c>
      <x:c r="G288" s="30" t="n">
        <x:v>45744</x:v>
      </x:c>
      <x:c r="H288" t="str">
        <x:v>Completed</x:v>
      </x:c>
      <x:c r="I288" s="32" t="n">
        <x:v>89</x:v>
      </x:c>
      <x:c r="J288" s="32" t="n">
        <x:f>IF(G288="","",G288-F288)</x:f>
        <x:v>35</x:v>
      </x:c>
    </x:row>
    <x:row r="289">
      <x:c r="A289" t="str">
        <x:v>TRN-0288</x:v>
      </x:c>
      <x:c r="B289" t="str">
        <x:v>EMP-0053</x:v>
      </x:c>
      <x:c r="C289" t="str">
        <x:v>Finance</x:v>
      </x:c>
      <x:c r="D289" t="str">
        <x:v>Anti-Harassment</x:v>
      </x:c>
      <x:c r="E289" t="str">
        <x:v>Leadership</x:v>
      </x:c>
      <x:c r="F289" s="30" t="n">
        <x:v>45949</x:v>
      </x:c>
      <x:c r="G289" s="30" t="n">
        <x:v>45961</x:v>
      </x:c>
      <x:c r="H289" t="str">
        <x:v>Completed</x:v>
      </x:c>
      <x:c r="I289" s="32" t="n">
        <x:v>100</x:v>
      </x:c>
      <x:c r="J289" s="32" t="n">
        <x:f>IF(G289="","",G289-F289)</x:f>
        <x:v>12</x:v>
      </x:c>
    </x:row>
    <x:row r="290">
      <x:c r="A290" t="str">
        <x:v>TRN-0289</x:v>
      </x:c>
      <x:c r="B290" t="str">
        <x:v>EMP-0216</x:v>
      </x:c>
      <x:c r="C290" t="str">
        <x:v>Creative</x:v>
      </x:c>
      <x:c r="D290" t="str">
        <x:v>Client Communication</x:v>
      </x:c>
      <x:c r="E290" t="str">
        <x:v>Soft Skill</x:v>
      </x:c>
      <x:c r="F290" s="30" t="n">
        <x:v>45712</x:v>
      </x:c>
      <x:c r="G290" s="30"/>
      <x:c r="H290" t="str">
        <x:v>In Progress</x:v>
      </x:c>
      <x:c r="I290" s="32"/>
      <x:c r="J290" s="32" t="str">
        <x:f>IF(G290="","",G290-F290)</x:f>
      </x:c>
    </x:row>
    <x:row r="291">
      <x:c r="A291" t="str">
        <x:v>TRN-0290</x:v>
      </x:c>
      <x:c r="B291" t="str">
        <x:v>EMP-0165</x:v>
      </x:c>
      <x:c r="C291" t="str">
        <x:v>Account Management</x:v>
      </x:c>
      <x:c r="D291" t="str">
        <x:v>Leadership Basics</x:v>
      </x:c>
      <x:c r="E291" t="str">
        <x:v>Soft Skill</x:v>
      </x:c>
      <x:c r="F291" s="30" t="n">
        <x:v>45876</x:v>
      </x:c>
      <x:c r="G291" s="30"/>
      <x:c r="H291" t="str">
        <x:v>In Progress</x:v>
      </x:c>
      <x:c r="I291" s="32"/>
      <x:c r="J291" s="32" t="str">
        <x:f>IF(G291="","",G291-F291)</x:f>
      </x:c>
    </x:row>
    <x:row r="292">
      <x:c r="A292" t="str">
        <x:v>TRN-0291</x:v>
      </x:c>
      <x:c r="B292" t="str">
        <x:v>EMP-0047</x:v>
      </x:c>
      <x:c r="C292" t="str">
        <x:v>Account Management</x:v>
      </x:c>
      <x:c r="D292" t="str">
        <x:v>Anti-Harassment</x:v>
      </x:c>
      <x:c r="E292" t="str">
        <x:v>Soft Skill</x:v>
      </x:c>
      <x:c r="F292" s="30" t="n">
        <x:v>45916</x:v>
      </x:c>
      <x:c r="G292" s="30" t="n">
        <x:v>45927</x:v>
      </x:c>
      <x:c r="H292" t="str">
        <x:v>Completed</x:v>
      </x:c>
      <x:c r="I292" s="32" t="n">
        <x:v>99</x:v>
      </x:c>
      <x:c r="J292" s="32" t="n">
        <x:f>IF(G292="","",G292-F292)</x:f>
        <x:v>11</x:v>
      </x:c>
    </x:row>
    <x:row r="293">
      <x:c r="A293" t="str">
        <x:v>TRN-0292</x:v>
      </x:c>
      <x:c r="B293" t="str">
        <x:v>EMP-0172</x:v>
      </x:c>
      <x:c r="C293" t="str">
        <x:v>Account Management</x:v>
      </x:c>
      <x:c r="D293" t="str">
        <x:v>Excel Reporting</x:v>
      </x:c>
      <x:c r="E293" t="str">
        <x:v>Technical</x:v>
      </x:c>
      <x:c r="F293" s="30" t="n">
        <x:v>45819</x:v>
      </x:c>
      <x:c r="G293" s="30" t="n">
        <x:v>45840</x:v>
      </x:c>
      <x:c r="H293" t="str">
        <x:v>Completed</x:v>
      </x:c>
      <x:c r="I293" s="32" t="n">
        <x:v>88</x:v>
      </x:c>
      <x:c r="J293" s="32" t="n">
        <x:f>IF(G293="","",G293-F293)</x:f>
        <x:v>21</x:v>
      </x:c>
    </x:row>
    <x:row r="294">
      <x:c r="A294" t="str">
        <x:v>TRN-0293</x:v>
      </x:c>
      <x:c r="B294" t="str">
        <x:v>EMP-0118</x:v>
      </x:c>
      <x:c r="C294" t="str">
        <x:v>Creative</x:v>
      </x:c>
      <x:c r="D294" t="str">
        <x:v>Cybersecurity Awareness</x:v>
      </x:c>
      <x:c r="E294" t="str">
        <x:v>Soft Skill</x:v>
      </x:c>
      <x:c r="F294" s="30" t="n">
        <x:v>45823</x:v>
      </x:c>
      <x:c r="G294" s="30" t="n">
        <x:v>45858</x:v>
      </x:c>
      <x:c r="H294" t="str">
        <x:v>Completed</x:v>
      </x:c>
      <x:c r="I294" s="32" t="n">
        <x:v>78</x:v>
      </x:c>
      <x:c r="J294" s="32" t="n">
        <x:f>IF(G294="","",G294-F294)</x:f>
        <x:v>35</x:v>
      </x:c>
    </x:row>
    <x:row r="295">
      <x:c r="A295" t="str">
        <x:v>TRN-0294</x:v>
      </x:c>
      <x:c r="B295" t="str">
        <x:v>EMP-0106</x:v>
      </x:c>
      <x:c r="C295" t="str">
        <x:v>Creative</x:v>
      </x:c>
      <x:c r="D295" t="str">
        <x:v>Client Communication</x:v>
      </x:c>
      <x:c r="E295" t="str">
        <x:v>Technical</x:v>
      </x:c>
      <x:c r="F295" s="30" t="n">
        <x:v>45842</x:v>
      </x:c>
      <x:c r="G295" s="30"/>
      <x:c r="H295" t="str">
        <x:v>Not Started</x:v>
      </x:c>
      <x:c r="I295" s="32"/>
      <x:c r="J295" s="32" t="str">
        <x:f>IF(G295="","",G295-F295)</x:f>
      </x:c>
    </x:row>
    <x:row r="296">
      <x:c r="A296" t="str">
        <x:v>TRN-0295</x:v>
      </x:c>
      <x:c r="B296" t="str">
        <x:v>EMP-0127</x:v>
      </x:c>
      <x:c r="C296" t="str">
        <x:v>IT</x:v>
      </x:c>
      <x:c r="D296" t="str">
        <x:v>Excel Reporting</x:v>
      </x:c>
      <x:c r="E296" t="str">
        <x:v>Compliance</x:v>
      </x:c>
      <x:c r="F296" s="30" t="n">
        <x:v>45675</x:v>
      </x:c>
      <x:c r="G296" s="30"/>
      <x:c r="H296" t="str">
        <x:v>Not Started</x:v>
      </x:c>
      <x:c r="I296" s="32"/>
      <x:c r="J296" s="32" t="str">
        <x:f>IF(G296="","",G296-F296)</x:f>
      </x:c>
    </x:row>
    <x:row r="297">
      <x:c r="A297" t="str">
        <x:v>TRN-0296</x:v>
      </x:c>
      <x:c r="B297" t="str">
        <x:v>EMP-0171</x:v>
      </x:c>
      <x:c r="C297" t="str">
        <x:v>Finance</x:v>
      </x:c>
      <x:c r="D297" t="str">
        <x:v>Data Privacy</x:v>
      </x:c>
      <x:c r="E297" t="str">
        <x:v>Leadership</x:v>
      </x:c>
      <x:c r="F297" s="30" t="n">
        <x:v>45812</x:v>
      </x:c>
      <x:c r="G297" s="30" t="n">
        <x:v>45827</x:v>
      </x:c>
      <x:c r="H297" t="str">
        <x:v>Completed</x:v>
      </x:c>
      <x:c r="I297" s="32" t="n">
        <x:v>78</x:v>
      </x:c>
      <x:c r="J297" s="32" t="n">
        <x:f>IF(G297="","",G297-F297)</x:f>
        <x:v>15</x:v>
      </x:c>
    </x:row>
    <x:row r="298">
      <x:c r="A298" t="str">
        <x:v>TRN-0297</x:v>
      </x:c>
      <x:c r="B298" t="str">
        <x:v>EMP-0086</x:v>
      </x:c>
      <x:c r="C298" t="str">
        <x:v>Sales</x:v>
      </x:c>
      <x:c r="D298" t="str">
        <x:v>Data Privacy</x:v>
      </x:c>
      <x:c r="E298" t="str">
        <x:v>Technical</x:v>
      </x:c>
      <x:c r="F298" s="30" t="n">
        <x:v>45941</x:v>
      </x:c>
      <x:c r="G298" s="30" t="n">
        <x:v>45951</x:v>
      </x:c>
      <x:c r="H298" t="str">
        <x:v>Completed</x:v>
      </x:c>
      <x:c r="I298" s="32" t="n">
        <x:v>71</x:v>
      </x:c>
      <x:c r="J298" s="32" t="n">
        <x:f>IF(G298="","",G298-F298)</x:f>
        <x:v>10</x:v>
      </x:c>
    </x:row>
    <x:row r="299">
      <x:c r="A299" t="str">
        <x:v>TRN-0298</x:v>
      </x:c>
      <x:c r="B299" t="str">
        <x:v>EMP-0013</x:v>
      </x:c>
      <x:c r="C299" t="str">
        <x:v>Finance</x:v>
      </x:c>
      <x:c r="D299" t="str">
        <x:v>Excel Reporting</x:v>
      </x:c>
      <x:c r="E299" t="str">
        <x:v>Technical</x:v>
      </x:c>
      <x:c r="F299" s="30" t="n">
        <x:v>45737</x:v>
      </x:c>
      <x:c r="G299" s="30" t="n">
        <x:v>45761</x:v>
      </x:c>
      <x:c r="H299" t="str">
        <x:v>Completed</x:v>
      </x:c>
      <x:c r="I299" s="32" t="n">
        <x:v>80</x:v>
      </x:c>
      <x:c r="J299" s="32" t="n">
        <x:f>IF(G299="","",G299-F299)</x:f>
        <x:v>24</x:v>
      </x:c>
    </x:row>
    <x:row r="300">
      <x:c r="A300" t="str">
        <x:v>TRN-0299</x:v>
      </x:c>
      <x:c r="B300" t="str">
        <x:v>EMP-0064</x:v>
      </x:c>
      <x:c r="C300" t="str">
        <x:v>Operations</x:v>
      </x:c>
      <x:c r="D300" t="str">
        <x:v>Leadership Basics</x:v>
      </x:c>
      <x:c r="E300" t="str">
        <x:v>Technical</x:v>
      </x:c>
      <x:c r="F300" s="30" t="n">
        <x:v>45705</x:v>
      </x:c>
      <x:c r="G300" s="30" t="n">
        <x:v>45719</x:v>
      </x:c>
      <x:c r="H300" t="str">
        <x:v>Completed</x:v>
      </x:c>
      <x:c r="I300" s="32" t="n">
        <x:v>69</x:v>
      </x:c>
      <x:c r="J300" s="32" t="n">
        <x:f>IF(G300="","",G300-F300)</x:f>
        <x:v>14</x:v>
      </x:c>
    </x:row>
    <x:row r="301">
      <x:c r="A301" t="str">
        <x:v>TRN-0300</x:v>
      </x:c>
      <x:c r="B301" t="str">
        <x:v>EMP-0209</x:v>
      </x:c>
      <x:c r="C301" t="str">
        <x:v>Sales</x:v>
      </x:c>
      <x:c r="D301" t="str">
        <x:v>Leadership Basics</x:v>
      </x:c>
      <x:c r="E301" t="str">
        <x:v>Soft Skill</x:v>
      </x:c>
      <x:c r="F301" s="30" t="n">
        <x:v>45746</x:v>
      </x:c>
      <x:c r="G301" s="30" t="n">
        <x:v>45753</x:v>
      </x:c>
      <x:c r="H301" t="str">
        <x:v>Completed</x:v>
      </x:c>
      <x:c r="I301" s="32" t="n">
        <x:v>84</x:v>
      </x:c>
      <x:c r="J301" s="32" t="n">
        <x:f>IF(G301="","",G301-F301)</x:f>
        <x:v>7</x:v>
      </x:c>
    </x:row>
    <x:row r="302">
      <x:c r="A302" t="str">
        <x:v>TRN-0301</x:v>
      </x:c>
      <x:c r="B302" t="str">
        <x:v>EMP-0013</x:v>
      </x:c>
      <x:c r="C302" t="str">
        <x:v>Finance</x:v>
      </x:c>
      <x:c r="D302" t="str">
        <x:v>Cybersecurity Awareness</x:v>
      </x:c>
      <x:c r="E302" t="str">
        <x:v>Soft Skill</x:v>
      </x:c>
      <x:c r="F302" s="30" t="n">
        <x:v>45698</x:v>
      </x:c>
      <x:c r="G302" s="30"/>
      <x:c r="H302" t="str">
        <x:v>In Progress</x:v>
      </x:c>
      <x:c r="I302" s="32"/>
      <x:c r="J302" s="32" t="str">
        <x:f>IF(G302="","",G302-F302)</x:f>
      </x:c>
    </x:row>
    <x:row r="303">
      <x:c r="A303" t="str">
        <x:v>TRN-0302</x:v>
      </x:c>
      <x:c r="B303" t="str">
        <x:v>EMP-0225</x:v>
      </x:c>
      <x:c r="C303" t="str">
        <x:v>IT</x:v>
      </x:c>
      <x:c r="D303" t="str">
        <x:v>Leadership Basics</x:v>
      </x:c>
      <x:c r="E303" t="str">
        <x:v>Technical</x:v>
      </x:c>
      <x:c r="F303" s="30" t="n">
        <x:v>45880</x:v>
      </x:c>
      <x:c r="G303" s="30" t="n">
        <x:v>45888</x:v>
      </x:c>
      <x:c r="H303" t="str">
        <x:v>Completed</x:v>
      </x:c>
      <x:c r="I303" s="32" t="n">
        <x:v>79</x:v>
      </x:c>
      <x:c r="J303" s="32" t="n">
        <x:f>IF(G303="","",G303-F303)</x:f>
        <x:v>8</x:v>
      </x:c>
    </x:row>
    <x:row r="304">
      <x:c r="A304" t="str">
        <x:v>TRN-0303</x:v>
      </x:c>
      <x:c r="B304" t="str">
        <x:v>EMP-0216</x:v>
      </x:c>
      <x:c r="C304" t="str">
        <x:v>Creative</x:v>
      </x:c>
      <x:c r="D304" t="str">
        <x:v>Cybersecurity Awareness</x:v>
      </x:c>
      <x:c r="E304" t="str">
        <x:v>Compliance</x:v>
      </x:c>
      <x:c r="F304" s="30" t="n">
        <x:v>45982</x:v>
      </x:c>
      <x:c r="G304" s="30"/>
      <x:c r="H304" t="str">
        <x:v>In Progress</x:v>
      </x:c>
      <x:c r="I304" s="32"/>
      <x:c r="J304" s="32" t="str">
        <x:f>IF(G304="","",G304-F304)</x:f>
      </x:c>
    </x:row>
    <x:row r="305">
      <x:c r="A305" t="str">
        <x:v>TRN-0304</x:v>
      </x:c>
      <x:c r="B305" t="str">
        <x:v>EMP-0107</x:v>
      </x:c>
      <x:c r="C305" t="str">
        <x:v>Finance</x:v>
      </x:c>
      <x:c r="D305" t="str">
        <x:v>Data Privacy</x:v>
      </x:c>
      <x:c r="E305" t="str">
        <x:v>Technical</x:v>
      </x:c>
      <x:c r="F305" s="30" t="n">
        <x:v>45926</x:v>
      </x:c>
      <x:c r="G305" s="30" t="n">
        <x:v>45961</x:v>
      </x:c>
      <x:c r="H305" t="str">
        <x:v>Completed</x:v>
      </x:c>
      <x:c r="I305" s="32" t="n">
        <x:v>74</x:v>
      </x:c>
      <x:c r="J305" s="32" t="n">
        <x:f>IF(G305="","",G305-F305)</x:f>
        <x:v>35</x:v>
      </x:c>
    </x:row>
    <x:row r="306">
      <x:c r="A306" t="str">
        <x:v>TRN-0305</x:v>
      </x:c>
      <x:c r="B306" t="str">
        <x:v>EMP-0089</x:v>
      </x:c>
      <x:c r="C306" t="str">
        <x:v>Creative</x:v>
      </x:c>
      <x:c r="D306" t="str">
        <x:v>Client Communication</x:v>
      </x:c>
      <x:c r="E306" t="str">
        <x:v>Leadership</x:v>
      </x:c>
      <x:c r="F306" s="30" t="n">
        <x:v>45736</x:v>
      </x:c>
      <x:c r="G306" s="30" t="n">
        <x:v>45762</x:v>
      </x:c>
      <x:c r="H306" t="str">
        <x:v>Completed</x:v>
      </x:c>
      <x:c r="I306" s="32" t="n">
        <x:v>93</x:v>
      </x:c>
      <x:c r="J306" s="32" t="n">
        <x:f>IF(G306="","",G306-F306)</x:f>
        <x:v>26</x:v>
      </x:c>
    </x:row>
    <x:row r="307">
      <x:c r="A307" t="str">
        <x:v>TRN-0306</x:v>
      </x:c>
      <x:c r="B307" t="str">
        <x:v>EMP-0217</x:v>
      </x:c>
      <x:c r="C307" t="str">
        <x:v>Creative</x:v>
      </x:c>
      <x:c r="D307" t="str">
        <x:v>Client Communication</x:v>
      </x:c>
      <x:c r="E307" t="str">
        <x:v>Compliance</x:v>
      </x:c>
      <x:c r="F307" s="30" t="n">
        <x:v>45771</x:v>
      </x:c>
      <x:c r="G307" s="30" t="n">
        <x:v>45797</x:v>
      </x:c>
      <x:c r="H307" t="str">
        <x:v>Completed</x:v>
      </x:c>
      <x:c r="I307" s="32" t="n">
        <x:v>74</x:v>
      </x:c>
      <x:c r="J307" s="32" t="n">
        <x:f>IF(G307="","",G307-F307)</x:f>
        <x:v>26</x:v>
      </x:c>
    </x:row>
    <x:row r="308">
      <x:c r="A308" t="str">
        <x:v>TRN-0307</x:v>
      </x:c>
      <x:c r="B308" t="str">
        <x:v>EMP-0038</x:v>
      </x:c>
      <x:c r="C308" t="str">
        <x:v>HR</x:v>
      </x:c>
      <x:c r="D308" t="str">
        <x:v>Leadership Basics</x:v>
      </x:c>
      <x:c r="E308" t="str">
        <x:v>Compliance</x:v>
      </x:c>
      <x:c r="F308" s="30" t="n">
        <x:v>45901</x:v>
      </x:c>
      <x:c r="G308" s="30" t="n">
        <x:v>45905</x:v>
      </x:c>
      <x:c r="H308" t="str">
        <x:v>Completed</x:v>
      </x:c>
      <x:c r="I308" s="32" t="n">
        <x:v>100</x:v>
      </x:c>
      <x:c r="J308" s="32" t="n">
        <x:f>IF(G308="","",G308-F308)</x:f>
        <x:v>4</x:v>
      </x:c>
    </x:row>
    <x:row r="309">
      <x:c r="A309" t="str">
        <x:v>TRN-0308</x:v>
      </x:c>
      <x:c r="B309" t="str">
        <x:v>EMP-0115</x:v>
      </x:c>
      <x:c r="C309" t="str">
        <x:v>Operations</x:v>
      </x:c>
      <x:c r="D309" t="str">
        <x:v>Leadership Basics</x:v>
      </x:c>
      <x:c r="E309" t="str">
        <x:v>Compliance</x:v>
      </x:c>
      <x:c r="F309" s="30" t="n">
        <x:v>45862</x:v>
      </x:c>
      <x:c r="G309" s="30" t="n">
        <x:v>45871</x:v>
      </x:c>
      <x:c r="H309" t="str">
        <x:v>Completed</x:v>
      </x:c>
      <x:c r="I309" s="32" t="n">
        <x:v>73</x:v>
      </x:c>
      <x:c r="J309" s="32" t="n">
        <x:f>IF(G309="","",G309-F309)</x:f>
        <x:v>9</x:v>
      </x:c>
    </x:row>
    <x:row r="310">
      <x:c r="A310" t="str">
        <x:v>TRN-0309</x:v>
      </x:c>
      <x:c r="B310" t="str">
        <x:v>EMP-0138</x:v>
      </x:c>
      <x:c r="C310" t="str">
        <x:v>Creative</x:v>
      </x:c>
      <x:c r="D310" t="str">
        <x:v>Client Communication</x:v>
      </x:c>
      <x:c r="E310" t="str">
        <x:v>Leadership</x:v>
      </x:c>
      <x:c r="F310" s="30" t="n">
        <x:v>45907</x:v>
      </x:c>
      <x:c r="G310" s="30" t="n">
        <x:v>45920</x:v>
      </x:c>
      <x:c r="H310" t="str">
        <x:v>Completed</x:v>
      </x:c>
      <x:c r="I310" s="32" t="n">
        <x:v>100</x:v>
      </x:c>
      <x:c r="J310" s="32" t="n">
        <x:f>IF(G310="","",G310-F310)</x:f>
        <x:v>13</x:v>
      </x:c>
    </x:row>
    <x:row r="311">
      <x:c r="A311" t="str">
        <x:v>TRN-0310</x:v>
      </x:c>
      <x:c r="B311" t="str">
        <x:v>EMP-0177</x:v>
      </x:c>
      <x:c r="C311" t="str">
        <x:v>Account Management</x:v>
      </x:c>
      <x:c r="D311" t="str">
        <x:v>Cybersecurity Awareness</x:v>
      </x:c>
      <x:c r="E311" t="str">
        <x:v>Leadership</x:v>
      </x:c>
      <x:c r="F311" s="30" t="n">
        <x:v>45782</x:v>
      </x:c>
      <x:c r="G311" s="30" t="n">
        <x:v>45810</x:v>
      </x:c>
      <x:c r="H311" t="str">
        <x:v>Completed</x:v>
      </x:c>
      <x:c r="I311" s="32" t="n">
        <x:v>85</x:v>
      </x:c>
      <x:c r="J311" s="32" t="n">
        <x:f>IF(G311="","",G311-F311)</x:f>
        <x:v>28</x:v>
      </x:c>
    </x:row>
    <x:row r="312">
      <x:c r="A312" t="str">
        <x:v>TRN-0311</x:v>
      </x:c>
      <x:c r="B312" t="str">
        <x:v>EMP-0197</x:v>
      </x:c>
      <x:c r="C312" t="str">
        <x:v>Operations</x:v>
      </x:c>
      <x:c r="D312" t="str">
        <x:v>Client Communication</x:v>
      </x:c>
      <x:c r="E312" t="str">
        <x:v>Compliance</x:v>
      </x:c>
      <x:c r="F312" s="30" t="n">
        <x:v>45715</x:v>
      </x:c>
      <x:c r="G312" s="30" t="n">
        <x:v>45743</x:v>
      </x:c>
      <x:c r="H312" t="str">
        <x:v>Completed</x:v>
      </x:c>
      <x:c r="I312" s="32" t="n">
        <x:v>88</x:v>
      </x:c>
      <x:c r="J312" s="32" t="n">
        <x:f>IF(G312="","",G312-F312)</x:f>
        <x:v>28</x:v>
      </x:c>
    </x:row>
    <x:row r="313">
      <x:c r="A313" t="str">
        <x:v>TRN-0312</x:v>
      </x:c>
      <x:c r="B313" t="str">
        <x:v>EMP-0097</x:v>
      </x:c>
      <x:c r="C313" t="str">
        <x:v>HR</x:v>
      </x:c>
      <x:c r="D313" t="str">
        <x:v>Anti-Harassment</x:v>
      </x:c>
      <x:c r="E313" t="str">
        <x:v>Technical</x:v>
      </x:c>
      <x:c r="F313" s="30" t="n">
        <x:v>45834</x:v>
      </x:c>
      <x:c r="G313" s="30" t="n">
        <x:v>45836</x:v>
      </x:c>
      <x:c r="H313" t="str">
        <x:v>Completed</x:v>
      </x:c>
      <x:c r="I313" s="32" t="n">
        <x:v>84</x:v>
      </x:c>
      <x:c r="J313" s="32" t="n">
        <x:f>IF(G313="","",G313-F313)</x:f>
        <x:v>2</x:v>
      </x:c>
    </x:row>
    <x:row r="314">
      <x:c r="A314" t="str">
        <x:v>TRN-0313</x:v>
      </x:c>
      <x:c r="B314" t="str">
        <x:v>EMP-0048</x:v>
      </x:c>
      <x:c r="C314" t="str">
        <x:v>Creative</x:v>
      </x:c>
      <x:c r="D314" t="str">
        <x:v>Leadership Basics</x:v>
      </x:c>
      <x:c r="E314" t="str">
        <x:v>Soft Skill</x:v>
      </x:c>
      <x:c r="F314" s="30" t="n">
        <x:v>45977</x:v>
      </x:c>
      <x:c r="G314" s="30" t="n">
        <x:v>45980</x:v>
      </x:c>
      <x:c r="H314" t="str">
        <x:v>Completed</x:v>
      </x:c>
      <x:c r="I314" s="32" t="n">
        <x:v>79</x:v>
      </x:c>
      <x:c r="J314" s="32" t="n">
        <x:f>IF(G314="","",G314-F314)</x:f>
        <x:v>3</x:v>
      </x:c>
    </x:row>
    <x:row r="315">
      <x:c r="A315" t="str">
        <x:v>TRN-0314</x:v>
      </x:c>
      <x:c r="B315" t="str">
        <x:v>EMP-0056</x:v>
      </x:c>
      <x:c r="C315" t="str">
        <x:v>IT</x:v>
      </x:c>
      <x:c r="D315" t="str">
        <x:v>Cybersecurity Awareness</x:v>
      </x:c>
      <x:c r="E315" t="str">
        <x:v>Technical</x:v>
      </x:c>
      <x:c r="F315" s="30" t="n">
        <x:v>45737</x:v>
      </x:c>
      <x:c r="G315" s="30" t="n">
        <x:v>45743</x:v>
      </x:c>
      <x:c r="H315" t="str">
        <x:v>Completed</x:v>
      </x:c>
      <x:c r="I315" s="32" t="n">
        <x:v>72</x:v>
      </x:c>
      <x:c r="J315" s="32" t="n">
        <x:f>IF(G315="","",G315-F315)</x:f>
        <x:v>6</x:v>
      </x:c>
    </x:row>
    <x:row r="316">
      <x:c r="A316" t="str">
        <x:v>TRN-0315</x:v>
      </x:c>
      <x:c r="B316" t="str">
        <x:v>EMP-0214</x:v>
      </x:c>
      <x:c r="C316" t="str">
        <x:v>HR</x:v>
      </x:c>
      <x:c r="D316" t="str">
        <x:v>Data Privacy</x:v>
      </x:c>
      <x:c r="E316" t="str">
        <x:v>Leadership</x:v>
      </x:c>
      <x:c r="F316" s="30" t="n">
        <x:v>45975</x:v>
      </x:c>
      <x:c r="G316" s="30"/>
      <x:c r="H316" t="str">
        <x:v>Not Started</x:v>
      </x:c>
      <x:c r="I316" s="32"/>
      <x:c r="J316" s="32" t="str">
        <x:f>IF(G316="","",G316-F316)</x:f>
      </x:c>
    </x:row>
    <x:row r="317">
      <x:c r="A317" t="str">
        <x:v>TRN-0316</x:v>
      </x:c>
      <x:c r="B317" t="str">
        <x:v>EMP-0244</x:v>
      </x:c>
      <x:c r="C317" t="str">
        <x:v>Operations</x:v>
      </x:c>
      <x:c r="D317" t="str">
        <x:v>Leadership Basics</x:v>
      </x:c>
      <x:c r="E317" t="str">
        <x:v>Compliance</x:v>
      </x:c>
      <x:c r="F317" s="30" t="n">
        <x:v>45833</x:v>
      </x:c>
      <x:c r="G317" s="30" t="n">
        <x:v>45841</x:v>
      </x:c>
      <x:c r="H317" t="str">
        <x:v>Completed</x:v>
      </x:c>
      <x:c r="I317" s="32" t="n">
        <x:v>84</x:v>
      </x:c>
      <x:c r="J317" s="32" t="n">
        <x:f>IF(G317="","",G317-F317)</x:f>
        <x:v>8</x:v>
      </x:c>
    </x:row>
    <x:row r="318">
      <x:c r="A318" t="str">
        <x:v>TRN-0317</x:v>
      </x:c>
      <x:c r="B318" t="str">
        <x:v>EMP-0129</x:v>
      </x:c>
      <x:c r="C318" t="str">
        <x:v>IT</x:v>
      </x:c>
      <x:c r="D318" t="str">
        <x:v>Excel Reporting</x:v>
      </x:c>
      <x:c r="E318" t="str">
        <x:v>Compliance</x:v>
      </x:c>
      <x:c r="F318" s="30" t="n">
        <x:v>45827</x:v>
      </x:c>
      <x:c r="G318" s="30" t="n">
        <x:v>45862</x:v>
      </x:c>
      <x:c r="H318" t="str">
        <x:v>Completed</x:v>
      </x:c>
      <x:c r="I318" s="32" t="n">
        <x:v>78</x:v>
      </x:c>
      <x:c r="J318" s="32" t="n">
        <x:f>IF(G318="","",G318-F318)</x:f>
        <x:v>35</x:v>
      </x:c>
    </x:row>
    <x:row r="319">
      <x:c r="A319" t="str">
        <x:v>TRN-0318</x:v>
      </x:c>
      <x:c r="B319" t="str">
        <x:v>EMP-0057</x:v>
      </x:c>
      <x:c r="C319" t="str">
        <x:v>Account Management</x:v>
      </x:c>
      <x:c r="D319" t="str">
        <x:v>Client Communication</x:v>
      </x:c>
      <x:c r="E319" t="str">
        <x:v>Technical</x:v>
      </x:c>
      <x:c r="F319" s="30" t="n">
        <x:v>45938</x:v>
      </x:c>
      <x:c r="G319" s="30" t="n">
        <x:v>45948</x:v>
      </x:c>
      <x:c r="H319" t="str">
        <x:v>Completed</x:v>
      </x:c>
      <x:c r="I319" s="32" t="n">
        <x:v>66</x:v>
      </x:c>
      <x:c r="J319" s="32" t="n">
        <x:f>IF(G319="","",G319-F319)</x:f>
        <x:v>10</x:v>
      </x:c>
    </x:row>
    <x:row r="320">
      <x:c r="A320" t="str">
        <x:v>TRN-0319</x:v>
      </x:c>
      <x:c r="B320" t="str">
        <x:v>EMP-0106</x:v>
      </x:c>
      <x:c r="C320" t="str">
        <x:v>Creative</x:v>
      </x:c>
      <x:c r="D320" t="str">
        <x:v>Client Communication</x:v>
      </x:c>
      <x:c r="E320" t="str">
        <x:v>Compliance</x:v>
      </x:c>
      <x:c r="F320" s="30" t="n">
        <x:v>45788</x:v>
      </x:c>
      <x:c r="G320" s="30" t="n">
        <x:v>45807</x:v>
      </x:c>
      <x:c r="H320" t="str">
        <x:v>Completed</x:v>
      </x:c>
      <x:c r="I320" s="32" t="n">
        <x:v>77</x:v>
      </x:c>
      <x:c r="J320" s="32" t="n">
        <x:f>IF(G320="","",G320-F320)</x:f>
        <x:v>19</x:v>
      </x:c>
    </x:row>
    <x:row r="321">
      <x:c r="A321" t="str">
        <x:v>TRN-0320</x:v>
      </x:c>
      <x:c r="B321" t="str">
        <x:v>EMP-0230</x:v>
      </x:c>
      <x:c r="C321" t="str">
        <x:v>Finance</x:v>
      </x:c>
      <x:c r="D321" t="str">
        <x:v>Cybersecurity Awareness</x:v>
      </x:c>
      <x:c r="E321" t="str">
        <x:v>Technical</x:v>
      </x:c>
      <x:c r="F321" s="30" t="n">
        <x:v>45685</x:v>
      </x:c>
      <x:c r="G321" s="30" t="n">
        <x:v>45686</x:v>
      </x:c>
      <x:c r="H321" t="str">
        <x:v>Completed</x:v>
      </x:c>
      <x:c r="I321" s="32" t="n">
        <x:v>69</x:v>
      </x:c>
      <x:c r="J321" s="32" t="n">
        <x:f>IF(G321="","",G321-F321)</x:f>
        <x:v>1</x:v>
      </x:c>
    </x:row>
    <x:row r="322">
      <x:c r="A322" t="str">
        <x:v>TRN-0321</x:v>
      </x:c>
      <x:c r="B322" t="str">
        <x:v>EMP-0112</x:v>
      </x:c>
      <x:c r="C322" t="str">
        <x:v>IT</x:v>
      </x:c>
      <x:c r="D322" t="str">
        <x:v>Cybersecurity Awareness</x:v>
      </x:c>
      <x:c r="E322" t="str">
        <x:v>Technical</x:v>
      </x:c>
      <x:c r="F322" s="30" t="n">
        <x:v>45842</x:v>
      </x:c>
      <x:c r="G322" s="30"/>
      <x:c r="H322" t="str">
        <x:v>In Progress</x:v>
      </x:c>
      <x:c r="I322" s="32"/>
      <x:c r="J322" s="32" t="str">
        <x:f>IF(G322="","",G322-F322)</x:f>
      </x:c>
    </x:row>
    <x:row r="323">
      <x:c r="A323" t="str">
        <x:v>TRN-0322</x:v>
      </x:c>
      <x:c r="B323" t="str">
        <x:v>EMP-0007</x:v>
      </x:c>
      <x:c r="C323" t="str">
        <x:v>HR</x:v>
      </x:c>
      <x:c r="D323" t="str">
        <x:v>Leadership Basics</x:v>
      </x:c>
      <x:c r="E323" t="str">
        <x:v>Soft Skill</x:v>
      </x:c>
      <x:c r="F323" s="30" t="n">
        <x:v>45776</x:v>
      </x:c>
      <x:c r="G323" s="30"/>
      <x:c r="H323" t="str">
        <x:v>Not Started</x:v>
      </x:c>
      <x:c r="I323" s="32"/>
      <x:c r="J323" s="32" t="str">
        <x:f>IF(G323="","",G323-F323)</x:f>
      </x:c>
    </x:row>
    <x:row r="324">
      <x:c r="A324" t="str">
        <x:v>TRN-0323</x:v>
      </x:c>
      <x:c r="B324" t="str">
        <x:v>EMP-0146</x:v>
      </x:c>
      <x:c r="C324" t="str">
        <x:v>Creative</x:v>
      </x:c>
      <x:c r="D324" t="str">
        <x:v>Cybersecurity Awareness</x:v>
      </x:c>
      <x:c r="E324" t="str">
        <x:v>Compliance</x:v>
      </x:c>
      <x:c r="F324" s="30" t="n">
        <x:v>45819</x:v>
      </x:c>
      <x:c r="G324" s="30" t="n">
        <x:v>45854</x:v>
      </x:c>
      <x:c r="H324" t="str">
        <x:v>Completed</x:v>
      </x:c>
      <x:c r="I324" s="32" t="n">
        <x:v>70</x:v>
      </x:c>
      <x:c r="J324" s="32" t="n">
        <x:f>IF(G324="","",G324-F324)</x:f>
        <x:v>35</x:v>
      </x:c>
    </x:row>
    <x:row r="325">
      <x:c r="A325" t="str">
        <x:v>TRN-0324</x:v>
      </x:c>
      <x:c r="B325" t="str">
        <x:v>EMP-0052</x:v>
      </x:c>
      <x:c r="C325" t="str">
        <x:v>Creative</x:v>
      </x:c>
      <x:c r="D325" t="str">
        <x:v>Anti-Harassment</x:v>
      </x:c>
      <x:c r="E325" t="str">
        <x:v>Soft Skill</x:v>
      </x:c>
      <x:c r="F325" s="30" t="n">
        <x:v>45945</x:v>
      </x:c>
      <x:c r="G325" s="30"/>
      <x:c r="H325" t="str">
        <x:v>Not Started</x:v>
      </x:c>
      <x:c r="I325" s="32"/>
      <x:c r="J325" s="32" t="str">
        <x:f>IF(G325="","",G325-F325)</x:f>
      </x:c>
    </x:row>
    <x:row r="326">
      <x:c r="A326" t="str">
        <x:v>TRN-0325</x:v>
      </x:c>
      <x:c r="B326" t="str">
        <x:v>EMP-0008</x:v>
      </x:c>
      <x:c r="C326" t="str">
        <x:v>Creative</x:v>
      </x:c>
      <x:c r="D326" t="str">
        <x:v>Data Privacy</x:v>
      </x:c>
      <x:c r="E326" t="str">
        <x:v>Leadership</x:v>
      </x:c>
      <x:c r="F326" s="30" t="n">
        <x:v>45929</x:v>
      </x:c>
      <x:c r="G326" s="30" t="n">
        <x:v>45961</x:v>
      </x:c>
      <x:c r="H326" t="str">
        <x:v>Completed</x:v>
      </x:c>
      <x:c r="I326" s="32" t="n">
        <x:v>90</x:v>
      </x:c>
      <x:c r="J326" s="32" t="n">
        <x:f>IF(G326="","",G326-F326)</x:f>
        <x:v>32</x:v>
      </x:c>
    </x:row>
    <x:row r="327">
      <x:c r="A327" t="str">
        <x:v>TRN-0326</x:v>
      </x:c>
      <x:c r="B327" t="str">
        <x:v>EMP-0215</x:v>
      </x:c>
      <x:c r="C327" t="str">
        <x:v>IT</x:v>
      </x:c>
      <x:c r="D327" t="str">
        <x:v>Anti-Harassment</x:v>
      </x:c>
      <x:c r="E327" t="str">
        <x:v>Compliance</x:v>
      </x:c>
      <x:c r="F327" s="30" t="n">
        <x:v>45835</x:v>
      </x:c>
      <x:c r="G327" s="30" t="n">
        <x:v>45858</x:v>
      </x:c>
      <x:c r="H327" t="str">
        <x:v>Completed</x:v>
      </x:c>
      <x:c r="I327" s="32" t="n">
        <x:v>84</x:v>
      </x:c>
      <x:c r="J327" s="32" t="n">
        <x:f>IF(G327="","",G327-F327)</x:f>
        <x:v>23</x:v>
      </x:c>
    </x:row>
    <x:row r="328">
      <x:c r="A328" t="str">
        <x:v>TRN-0327</x:v>
      </x:c>
      <x:c r="B328" t="str">
        <x:v>EMP-0065</x:v>
      </x:c>
      <x:c r="C328" t="str">
        <x:v>Sales</x:v>
      </x:c>
      <x:c r="D328" t="str">
        <x:v>Client Communication</x:v>
      </x:c>
      <x:c r="E328" t="str">
        <x:v>Technical</x:v>
      </x:c>
      <x:c r="F328" s="30" t="n">
        <x:v>45689</x:v>
      </x:c>
      <x:c r="G328" s="30" t="n">
        <x:v>45714</x:v>
      </x:c>
      <x:c r="H328" t="str">
        <x:v>Completed</x:v>
      </x:c>
      <x:c r="I328" s="32" t="n">
        <x:v>66</x:v>
      </x:c>
      <x:c r="J328" s="32" t="n">
        <x:f>IF(G328="","",G328-F328)</x:f>
        <x:v>25</x:v>
      </x:c>
    </x:row>
    <x:row r="329">
      <x:c r="A329" t="str">
        <x:v>TRN-0328</x:v>
      </x:c>
      <x:c r="B329" t="str">
        <x:v>EMP-0160</x:v>
      </x:c>
      <x:c r="C329" t="str">
        <x:v>Creative</x:v>
      </x:c>
      <x:c r="D329" t="str">
        <x:v>Leadership Basics</x:v>
      </x:c>
      <x:c r="E329" t="str">
        <x:v>Leadership</x:v>
      </x:c>
      <x:c r="F329" s="30" t="n">
        <x:v>45735</x:v>
      </x:c>
      <x:c r="G329" s="30" t="n">
        <x:v>45761</x:v>
      </x:c>
      <x:c r="H329" t="str">
        <x:v>Completed</x:v>
      </x:c>
      <x:c r="I329" s="32" t="n">
        <x:v>73</x:v>
      </x:c>
      <x:c r="J329" s="32" t="n">
        <x:f>IF(G329="","",G329-F329)</x:f>
        <x:v>26</x:v>
      </x:c>
    </x:row>
    <x:row r="330">
      <x:c r="A330" t="str">
        <x:v>TRN-0329</x:v>
      </x:c>
      <x:c r="B330" t="str">
        <x:v>EMP-0027</x:v>
      </x:c>
      <x:c r="C330" t="str">
        <x:v>IT</x:v>
      </x:c>
      <x:c r="D330" t="str">
        <x:v>Cybersecurity Awareness</x:v>
      </x:c>
      <x:c r="E330" t="str">
        <x:v>Soft Skill</x:v>
      </x:c>
      <x:c r="F330" s="30" t="n">
        <x:v>45924</x:v>
      </x:c>
      <x:c r="G330" s="30"/>
      <x:c r="H330" t="str">
        <x:v>Not Started</x:v>
      </x:c>
      <x:c r="I330" s="32"/>
      <x:c r="J330" s="32" t="str">
        <x:f>IF(G330="","",G330-F330)</x:f>
      </x:c>
    </x:row>
    <x:row r="331">
      <x:c r="A331" t="str">
        <x:v>TRN-0330</x:v>
      </x:c>
      <x:c r="B331" t="str">
        <x:v>EMP-0176</x:v>
      </x:c>
      <x:c r="C331" t="str">
        <x:v>Account Management</x:v>
      </x:c>
      <x:c r="D331" t="str">
        <x:v>Cybersecurity Awareness</x:v>
      </x:c>
      <x:c r="E331" t="str">
        <x:v>Leadership</x:v>
      </x:c>
      <x:c r="F331" s="30" t="n">
        <x:v>45871</x:v>
      </x:c>
      <x:c r="G331" s="30" t="n">
        <x:v>45881</x:v>
      </x:c>
      <x:c r="H331" t="str">
        <x:v>Completed</x:v>
      </x:c>
      <x:c r="I331" s="32" t="n">
        <x:v>92</x:v>
      </x:c>
      <x:c r="J331" s="32" t="n">
        <x:f>IF(G331="","",G331-F331)</x:f>
        <x:v>10</x:v>
      </x:c>
    </x:row>
    <x:row r="332">
      <x:c r="A332" t="str">
        <x:v>TRN-0331</x:v>
      </x:c>
      <x:c r="B332" t="str">
        <x:v>EMP-0085</x:v>
      </x:c>
      <x:c r="C332" t="str">
        <x:v>Sales</x:v>
      </x:c>
      <x:c r="D332" t="str">
        <x:v>Client Communication</x:v>
      </x:c>
      <x:c r="E332" t="str">
        <x:v>Technical</x:v>
      </x:c>
      <x:c r="F332" s="30" t="n">
        <x:v>45887</x:v>
      </x:c>
      <x:c r="G332" s="30" t="n">
        <x:v>45901</x:v>
      </x:c>
      <x:c r="H332" t="str">
        <x:v>Completed</x:v>
      </x:c>
      <x:c r="I332" s="32" t="n">
        <x:v>73</x:v>
      </x:c>
      <x:c r="J332" s="32" t="n">
        <x:f>IF(G332="","",G332-F332)</x:f>
        <x:v>14</x:v>
      </x:c>
    </x:row>
    <x:row r="333">
      <x:c r="A333" t="str">
        <x:v>TRN-0332</x:v>
      </x:c>
      <x:c r="B333" t="str">
        <x:v>EMP-0166</x:v>
      </x:c>
      <x:c r="C333" t="str">
        <x:v>Account Management</x:v>
      </x:c>
      <x:c r="D333" t="str">
        <x:v>Client Communication</x:v>
      </x:c>
      <x:c r="E333" t="str">
        <x:v>Leadership</x:v>
      </x:c>
      <x:c r="F333" s="30" t="n">
        <x:v>45728</x:v>
      </x:c>
      <x:c r="G333" s="30" t="n">
        <x:v>45762</x:v>
      </x:c>
      <x:c r="H333" t="str">
        <x:v>Completed</x:v>
      </x:c>
      <x:c r="I333" s="32" t="n">
        <x:v>73</x:v>
      </x:c>
      <x:c r="J333" s="32" t="n">
        <x:f>IF(G333="","",G333-F333)</x:f>
        <x:v>34</x:v>
      </x:c>
    </x:row>
    <x:row r="334">
      <x:c r="A334" t="str">
        <x:v>TRN-0333</x:v>
      </x:c>
      <x:c r="B334" t="str">
        <x:v>EMP-0123</x:v>
      </x:c>
      <x:c r="C334" t="str">
        <x:v>Account Management</x:v>
      </x:c>
      <x:c r="D334" t="str">
        <x:v>Anti-Harassment</x:v>
      </x:c>
      <x:c r="E334" t="str">
        <x:v>Leadership</x:v>
      </x:c>
      <x:c r="F334" s="30" t="n">
        <x:v>45820</x:v>
      </x:c>
      <x:c r="G334" s="30" t="n">
        <x:v>45855</x:v>
      </x:c>
      <x:c r="H334" t="str">
        <x:v>Completed</x:v>
      </x:c>
      <x:c r="I334" s="32" t="n">
        <x:v>72</x:v>
      </x:c>
      <x:c r="J334" s="32" t="n">
        <x:f>IF(G334="","",G334-F334)</x:f>
        <x:v>35</x:v>
      </x:c>
    </x:row>
    <x:row r="335">
      <x:c r="A335" t="str">
        <x:v>TRN-0334</x:v>
      </x:c>
      <x:c r="B335" t="str">
        <x:v>EMP-0052</x:v>
      </x:c>
      <x:c r="C335" t="str">
        <x:v>Creative</x:v>
      </x:c>
      <x:c r="D335" t="str">
        <x:v>Leadership Basics</x:v>
      </x:c>
      <x:c r="E335" t="str">
        <x:v>Leadership</x:v>
      </x:c>
      <x:c r="F335" s="30" t="n">
        <x:v>45673</x:v>
      </x:c>
      <x:c r="G335" s="30"/>
      <x:c r="H335" t="str">
        <x:v>In Progress</x:v>
      </x:c>
      <x:c r="I335" s="32"/>
      <x:c r="J335" s="32" t="str">
        <x:f>IF(G335="","",G335-F335)</x:f>
      </x:c>
    </x:row>
    <x:row r="336">
      <x:c r="A336" t="str">
        <x:v>TRN-0335</x:v>
      </x:c>
      <x:c r="B336" t="str">
        <x:v>EMP-0118</x:v>
      </x:c>
      <x:c r="C336" t="str">
        <x:v>Creative</x:v>
      </x:c>
      <x:c r="D336" t="str">
        <x:v>Excel Reporting</x:v>
      </x:c>
      <x:c r="E336" t="str">
        <x:v>Technical</x:v>
      </x:c>
      <x:c r="F336" s="30" t="n">
        <x:v>45884</x:v>
      </x:c>
      <x:c r="G336" s="30" t="n">
        <x:v>45902</x:v>
      </x:c>
      <x:c r="H336" t="str">
        <x:v>Completed</x:v>
      </x:c>
      <x:c r="I336" s="32" t="n">
        <x:v>74</x:v>
      </x:c>
      <x:c r="J336" s="32" t="n">
        <x:f>IF(G336="","",G336-F336)</x:f>
        <x:v>18</x:v>
      </x:c>
    </x:row>
    <x:row r="337">
      <x:c r="A337" t="str">
        <x:v>TRN-0336</x:v>
      </x:c>
      <x:c r="B337" t="str">
        <x:v>EMP-0227</x:v>
      </x:c>
      <x:c r="C337" t="str">
        <x:v>Account Management</x:v>
      </x:c>
      <x:c r="D337" t="str">
        <x:v>Anti-Harassment</x:v>
      </x:c>
      <x:c r="E337" t="str">
        <x:v>Compliance</x:v>
      </x:c>
      <x:c r="F337" s="30" t="n">
        <x:v>45725</x:v>
      </x:c>
      <x:c r="G337" s="30" t="n">
        <x:v>45743</x:v>
      </x:c>
      <x:c r="H337" t="str">
        <x:v>Completed</x:v>
      </x:c>
      <x:c r="I337" s="32" t="n">
        <x:v>79</x:v>
      </x:c>
      <x:c r="J337" s="32" t="n">
        <x:f>IF(G337="","",G337-F337)</x:f>
        <x:v>18</x:v>
      </x:c>
    </x:row>
    <x:row r="338">
      <x:c r="A338" t="str">
        <x:v>TRN-0337</x:v>
      </x:c>
      <x:c r="B338" t="str">
        <x:v>EMP-0171</x:v>
      </x:c>
      <x:c r="C338" t="str">
        <x:v>Finance</x:v>
      </x:c>
      <x:c r="D338" t="str">
        <x:v>Anti-Harassment</x:v>
      </x:c>
      <x:c r="E338" t="str">
        <x:v>Leadership</x:v>
      </x:c>
      <x:c r="F338" s="30" t="n">
        <x:v>45671</x:v>
      </x:c>
      <x:c r="G338" s="30" t="n">
        <x:v>45702</x:v>
      </x:c>
      <x:c r="H338" t="str">
        <x:v>Completed</x:v>
      </x:c>
      <x:c r="I338" s="32" t="n">
        <x:v>73</x:v>
      </x:c>
      <x:c r="J338" s="32" t="n">
        <x:f>IF(G338="","",G338-F338)</x:f>
        <x:v>31</x:v>
      </x:c>
    </x:row>
    <x:row r="339">
      <x:c r="A339" t="str">
        <x:v>TRN-0338</x:v>
      </x:c>
      <x:c r="B339" t="str">
        <x:v>EMP-0144</x:v>
      </x:c>
      <x:c r="C339" t="str">
        <x:v>Creative</x:v>
      </x:c>
      <x:c r="D339" t="str">
        <x:v>Client Communication</x:v>
      </x:c>
      <x:c r="E339" t="str">
        <x:v>Soft Skill</x:v>
      </x:c>
      <x:c r="F339" s="30" t="n">
        <x:v>45849</x:v>
      </x:c>
      <x:c r="G339" s="30" t="n">
        <x:v>45874</x:v>
      </x:c>
      <x:c r="H339" t="str">
        <x:v>Completed</x:v>
      </x:c>
      <x:c r="I339" s="32" t="n">
        <x:v>96</x:v>
      </x:c>
      <x:c r="J339" s="32" t="n">
        <x:f>IF(G339="","",G339-F339)</x:f>
        <x:v>25</x:v>
      </x:c>
    </x:row>
    <x:row r="340">
      <x:c r="A340" t="str">
        <x:v>TRN-0339</x:v>
      </x:c>
      <x:c r="B340" t="str">
        <x:v>EMP-0136</x:v>
      </x:c>
      <x:c r="C340" t="str">
        <x:v>HR</x:v>
      </x:c>
      <x:c r="D340" t="str">
        <x:v>Anti-Harassment</x:v>
      </x:c>
      <x:c r="E340" t="str">
        <x:v>Leadership</x:v>
      </x:c>
      <x:c r="F340" s="30" t="n">
        <x:v>45756</x:v>
      </x:c>
      <x:c r="G340" s="30" t="n">
        <x:v>45783</x:v>
      </x:c>
      <x:c r="H340" t="str">
        <x:v>Completed</x:v>
      </x:c>
      <x:c r="I340" s="32" t="n">
        <x:v>65</x:v>
      </x:c>
      <x:c r="J340" s="32" t="n">
        <x:f>IF(G340="","",G340-F340)</x:f>
        <x:v>27</x:v>
      </x:c>
    </x:row>
    <x:row r="341">
      <x:c r="A341" t="str">
        <x:v>TRN-0340</x:v>
      </x:c>
      <x:c r="B341" t="str">
        <x:v>EMP-0074</x:v>
      </x:c>
      <x:c r="C341" t="str">
        <x:v>IT</x:v>
      </x:c>
      <x:c r="D341" t="str">
        <x:v>Excel Reporting</x:v>
      </x:c>
      <x:c r="E341" t="str">
        <x:v>Leadership</x:v>
      </x:c>
      <x:c r="F341" s="30" t="n">
        <x:v>45761</x:v>
      </x:c>
      <x:c r="G341" s="30" t="n">
        <x:v>45766</x:v>
      </x:c>
      <x:c r="H341" t="str">
        <x:v>Completed</x:v>
      </x:c>
      <x:c r="I341" s="32" t="n">
        <x:v>76</x:v>
      </x:c>
      <x:c r="J341" s="32" t="n">
        <x:f>IF(G341="","",G341-F341)</x:f>
        <x:v>5</x:v>
      </x:c>
    </x:row>
    <x:row r="342">
      <x:c r="A342" t="str">
        <x:v>TRN-0341</x:v>
      </x:c>
      <x:c r="B342" t="str">
        <x:v>EMP-0125</x:v>
      </x:c>
      <x:c r="C342" t="str">
        <x:v>Finance</x:v>
      </x:c>
      <x:c r="D342" t="str">
        <x:v>Client Communication</x:v>
      </x:c>
      <x:c r="E342" t="str">
        <x:v>Soft Skill</x:v>
      </x:c>
      <x:c r="F342" s="30" t="n">
        <x:v>45824</x:v>
      </x:c>
      <x:c r="G342" s="30"/>
      <x:c r="H342" t="str">
        <x:v>In Progress</x:v>
      </x:c>
      <x:c r="I342" s="32"/>
      <x:c r="J342" s="32" t="str">
        <x:f>IF(G342="","",G342-F342)</x:f>
      </x:c>
    </x:row>
    <x:row r="343">
      <x:c r="A343" t="str">
        <x:v>TRN-0342</x:v>
      </x:c>
      <x:c r="B343" t="str">
        <x:v>EMP-0068</x:v>
      </x:c>
      <x:c r="C343" t="str">
        <x:v>Account Management</x:v>
      </x:c>
      <x:c r="D343" t="str">
        <x:v>Excel Reporting</x:v>
      </x:c>
      <x:c r="E343" t="str">
        <x:v>Soft Skill</x:v>
      </x:c>
      <x:c r="F343" s="30" t="n">
        <x:v>45679</x:v>
      </x:c>
      <x:c r="G343" s="30" t="n">
        <x:v>45704</x:v>
      </x:c>
      <x:c r="H343" t="str">
        <x:v>Completed</x:v>
      </x:c>
      <x:c r="I343" s="32" t="n">
        <x:v>85</x:v>
      </x:c>
      <x:c r="J343" s="32" t="n">
        <x:f>IF(G343="","",G343-F343)</x:f>
        <x:v>25</x:v>
      </x:c>
    </x:row>
    <x:row r="344">
      <x:c r="A344" t="str">
        <x:v>TRN-0343</x:v>
      </x:c>
      <x:c r="B344" t="str">
        <x:v>EMP-0113</x:v>
      </x:c>
      <x:c r="C344" t="str">
        <x:v>HR</x:v>
      </x:c>
      <x:c r="D344" t="str">
        <x:v>Client Communication</x:v>
      </x:c>
      <x:c r="E344" t="str">
        <x:v>Compliance</x:v>
      </x:c>
      <x:c r="F344" s="30" t="n">
        <x:v>45924</x:v>
      </x:c>
      <x:c r="G344" s="30" t="n">
        <x:v>45954</x:v>
      </x:c>
      <x:c r="H344" t="str">
        <x:v>Completed</x:v>
      </x:c>
      <x:c r="I344" s="32" t="n">
        <x:v>67</x:v>
      </x:c>
      <x:c r="J344" s="32" t="n">
        <x:f>IF(G344="","",G344-F344)</x:f>
        <x:v>30</x:v>
      </x:c>
    </x:row>
    <x:row r="345">
      <x:c r="A345" t="str">
        <x:v>TRN-0344</x:v>
      </x:c>
      <x:c r="B345" t="str">
        <x:v>EMP-0067</x:v>
      </x:c>
      <x:c r="C345" t="str">
        <x:v>IT</x:v>
      </x:c>
      <x:c r="D345" t="str">
        <x:v>Client Communication</x:v>
      </x:c>
      <x:c r="E345" t="str">
        <x:v>Soft Skill</x:v>
      </x:c>
      <x:c r="F345" s="30" t="n">
        <x:v>45678</x:v>
      </x:c>
      <x:c r="G345" s="30" t="n">
        <x:v>45712</x:v>
      </x:c>
      <x:c r="H345" t="str">
        <x:v>Completed</x:v>
      </x:c>
      <x:c r="I345" s="32" t="n">
        <x:v>68</x:v>
      </x:c>
      <x:c r="J345" s="32" t="n">
        <x:f>IF(G345="","",G345-F345)</x:f>
        <x:v>34</x:v>
      </x:c>
    </x:row>
    <x:row r="346">
      <x:c r="A346" t="str">
        <x:v>TRN-0345</x:v>
      </x:c>
      <x:c r="B346" t="str">
        <x:v>EMP-0053</x:v>
      </x:c>
      <x:c r="C346" t="str">
        <x:v>Finance</x:v>
      </x:c>
      <x:c r="D346" t="str">
        <x:v>Leadership Basics</x:v>
      </x:c>
      <x:c r="E346" t="str">
        <x:v>Soft Skill</x:v>
      </x:c>
      <x:c r="F346" s="30" t="n">
        <x:v>45861</x:v>
      </x:c>
      <x:c r="G346" s="30"/>
      <x:c r="H346" t="str">
        <x:v>In Progress</x:v>
      </x:c>
      <x:c r="I346" s="32"/>
      <x:c r="J346" s="32" t="str">
        <x:f>IF(G346="","",G346-F346)</x:f>
      </x:c>
    </x:row>
    <x:row r="347">
      <x:c r="A347" t="str">
        <x:v>TRN-0346</x:v>
      </x:c>
      <x:c r="B347" t="str">
        <x:v>EMP-0226</x:v>
      </x:c>
      <x:c r="C347" t="str">
        <x:v>Account Management</x:v>
      </x:c>
      <x:c r="D347" t="str">
        <x:v>Leadership Basics</x:v>
      </x:c>
      <x:c r="E347" t="str">
        <x:v>Soft Skill</x:v>
      </x:c>
      <x:c r="F347" s="30" t="n">
        <x:v>45743</x:v>
      </x:c>
      <x:c r="G347" s="30" t="n">
        <x:v>45747</x:v>
      </x:c>
      <x:c r="H347" t="str">
        <x:v>Completed</x:v>
      </x:c>
      <x:c r="I347" s="32" t="n">
        <x:v>98</x:v>
      </x:c>
      <x:c r="J347" s="32" t="n">
        <x:f>IF(G347="","",G347-F347)</x:f>
        <x:v>4</x:v>
      </x:c>
    </x:row>
    <x:row r="348">
      <x:c r="A348" t="str">
        <x:v>TRN-0347</x:v>
      </x:c>
      <x:c r="B348" t="str">
        <x:v>EMP-0041</x:v>
      </x:c>
      <x:c r="C348" t="str">
        <x:v>Account Management</x:v>
      </x:c>
      <x:c r="D348" t="str">
        <x:v>Excel Reporting</x:v>
      </x:c>
      <x:c r="E348" t="str">
        <x:v>Soft Skill</x:v>
      </x:c>
      <x:c r="F348" s="30" t="n">
        <x:v>45704</x:v>
      </x:c>
      <x:c r="G348" s="30" t="n">
        <x:v>45712</x:v>
      </x:c>
      <x:c r="H348" t="str">
        <x:v>Completed</x:v>
      </x:c>
      <x:c r="I348" s="32" t="n">
        <x:v>76</x:v>
      </x:c>
      <x:c r="J348" s="32" t="n">
        <x:f>IF(G348="","",G348-F348)</x:f>
        <x:v>8</x:v>
      </x:c>
    </x:row>
    <x:row r="349">
      <x:c r="A349" t="str">
        <x:v>TRN-0348</x:v>
      </x:c>
      <x:c r="B349" t="str">
        <x:v>EMP-0227</x:v>
      </x:c>
      <x:c r="C349" t="str">
        <x:v>Account Management</x:v>
      </x:c>
      <x:c r="D349" t="str">
        <x:v>Client Communication</x:v>
      </x:c>
      <x:c r="E349" t="str">
        <x:v>Leadership</x:v>
      </x:c>
      <x:c r="F349" s="30" t="n">
        <x:v>45859</x:v>
      </x:c>
      <x:c r="G349" s="30" t="n">
        <x:v>45888</x:v>
      </x:c>
      <x:c r="H349" t="str">
        <x:v>Completed</x:v>
      </x:c>
      <x:c r="I349" s="32" t="n">
        <x:v>66</x:v>
      </x:c>
      <x:c r="J349" s="32" t="n">
        <x:f>IF(G349="","",G349-F349)</x:f>
        <x:v>29</x:v>
      </x:c>
    </x:row>
    <x:row r="350">
      <x:c r="A350" t="str">
        <x:v>TRN-0349</x:v>
      </x:c>
      <x:c r="B350" t="str">
        <x:v>EMP-0050</x:v>
      </x:c>
      <x:c r="C350" t="str">
        <x:v>Creative</x:v>
      </x:c>
      <x:c r="D350" t="str">
        <x:v>Excel Reporting</x:v>
      </x:c>
      <x:c r="E350" t="str">
        <x:v>Leadership</x:v>
      </x:c>
      <x:c r="F350" s="30" t="n">
        <x:v>45890</x:v>
      </x:c>
      <x:c r="G350" s="30" t="n">
        <x:v>45911</x:v>
      </x:c>
      <x:c r="H350" t="str">
        <x:v>Completed</x:v>
      </x:c>
      <x:c r="I350" s="32" t="n">
        <x:v>75</x:v>
      </x:c>
      <x:c r="J350" s="32" t="n">
        <x:f>IF(G350="","",G350-F350)</x:f>
        <x:v>21</x:v>
      </x:c>
    </x:row>
    <x:row r="351">
      <x:c r="A351" t="str">
        <x:v>TRN-0350</x:v>
      </x:c>
      <x:c r="B351" t="str">
        <x:v>EMP-0207</x:v>
      </x:c>
      <x:c r="C351" t="str">
        <x:v>Sales</x:v>
      </x:c>
      <x:c r="D351" t="str">
        <x:v>Cybersecurity Awareness</x:v>
      </x:c>
      <x:c r="E351" t="str">
        <x:v>Compliance</x:v>
      </x:c>
      <x:c r="F351" s="30" t="n">
        <x:v>45704</x:v>
      </x:c>
      <x:c r="G351" s="30" t="n">
        <x:v>45733</x:v>
      </x:c>
      <x:c r="H351" t="str">
        <x:v>Completed</x:v>
      </x:c>
      <x:c r="I351" s="32" t="n">
        <x:v>88</x:v>
      </x:c>
      <x:c r="J351" s="32" t="n">
        <x:f>IF(G351="","",G351-F351)</x:f>
        <x:v>29</x:v>
      </x:c>
    </x:row>
    <x:row r="352">
      <x:c r="A352" t="str">
        <x:v>TRN-0351</x:v>
      </x:c>
      <x:c r="B352" t="str">
        <x:v>EMP-0026</x:v>
      </x:c>
      <x:c r="C352" t="str">
        <x:v>Operations</x:v>
      </x:c>
      <x:c r="D352" t="str">
        <x:v>Client Communication</x:v>
      </x:c>
      <x:c r="E352" t="str">
        <x:v>Soft Skill</x:v>
      </x:c>
      <x:c r="F352" s="30" t="n">
        <x:v>45919</x:v>
      </x:c>
      <x:c r="G352" s="30" t="n">
        <x:v>45930</x:v>
      </x:c>
      <x:c r="H352" t="str">
        <x:v>Completed</x:v>
      </x:c>
      <x:c r="I352" s="32" t="n">
        <x:v>89</x:v>
      </x:c>
      <x:c r="J352" s="32" t="n">
        <x:f>IF(G352="","",G352-F352)</x:f>
        <x:v>11</x:v>
      </x:c>
    </x:row>
    <x:row r="353">
      <x:c r="A353" t="str">
        <x:v>TRN-0352</x:v>
      </x:c>
      <x:c r="B353" t="str">
        <x:v>EMP-0158</x:v>
      </x:c>
      <x:c r="C353" t="str">
        <x:v>Creative</x:v>
      </x:c>
      <x:c r="D353" t="str">
        <x:v>Excel Reporting</x:v>
      </x:c>
      <x:c r="E353" t="str">
        <x:v>Compliance</x:v>
      </x:c>
      <x:c r="F353" s="30" t="n">
        <x:v>45745</x:v>
      </x:c>
      <x:c r="G353" s="30"/>
      <x:c r="H353" t="str">
        <x:v>In Progress</x:v>
      </x:c>
      <x:c r="I353" s="32"/>
      <x:c r="J353" s="32" t="str">
        <x:f>IF(G353="","",G353-F353)</x:f>
      </x:c>
    </x:row>
    <x:row r="354">
      <x:c r="A354" t="str">
        <x:v>TRN-0353</x:v>
      </x:c>
      <x:c r="B354" t="str">
        <x:v>EMP-0162</x:v>
      </x:c>
      <x:c r="C354" t="str">
        <x:v>Finance</x:v>
      </x:c>
      <x:c r="D354" t="str">
        <x:v>Cybersecurity Awareness</x:v>
      </x:c>
      <x:c r="E354" t="str">
        <x:v>Leadership</x:v>
      </x:c>
      <x:c r="F354" s="30" t="n">
        <x:v>45741</x:v>
      </x:c>
      <x:c r="G354" s="30"/>
      <x:c r="H354" t="str">
        <x:v>In Progress</x:v>
      </x:c>
      <x:c r="I354" s="32"/>
      <x:c r="J354" s="32" t="str">
        <x:f>IF(G354="","",G354-F354)</x:f>
      </x:c>
    </x:row>
    <x:row r="355">
      <x:c r="A355" t="str">
        <x:v>TRN-0354</x:v>
      </x:c>
      <x:c r="B355" t="str">
        <x:v>EMP-0050</x:v>
      </x:c>
      <x:c r="C355" t="str">
        <x:v>Creative</x:v>
      </x:c>
      <x:c r="D355" t="str">
        <x:v>Cybersecurity Awareness</x:v>
      </x:c>
      <x:c r="E355" t="str">
        <x:v>Compliance</x:v>
      </x:c>
      <x:c r="F355" s="30" t="n">
        <x:v>45872</x:v>
      </x:c>
      <x:c r="G355" s="30" t="n">
        <x:v>45901</x:v>
      </x:c>
      <x:c r="H355" t="str">
        <x:v>Completed</x:v>
      </x:c>
      <x:c r="I355" s="32" t="n">
        <x:v>83</x:v>
      </x:c>
      <x:c r="J355" s="32" t="n">
        <x:f>IF(G355="","",G355-F355)</x:f>
        <x:v>29</x:v>
      </x:c>
    </x:row>
    <x:row r="356">
      <x:c r="A356" t="str">
        <x:v>TRN-0355</x:v>
      </x:c>
      <x:c r="B356" t="str">
        <x:v>EMP-0181</x:v>
      </x:c>
      <x:c r="C356" t="str">
        <x:v>Finance</x:v>
      </x:c>
      <x:c r="D356" t="str">
        <x:v>Anti-Harassment</x:v>
      </x:c>
      <x:c r="E356" t="str">
        <x:v>Compliance</x:v>
      </x:c>
      <x:c r="F356" s="30" t="n">
        <x:v>45725</x:v>
      </x:c>
      <x:c r="G356" s="30"/>
      <x:c r="H356" t="str">
        <x:v>Not Started</x:v>
      </x:c>
      <x:c r="I356" s="32"/>
      <x:c r="J356" s="32" t="str">
        <x:f>IF(G356="","",G356-F356)</x:f>
      </x:c>
    </x:row>
    <x:row r="357">
      <x:c r="A357" t="str">
        <x:v>TRN-0356</x:v>
      </x:c>
      <x:c r="B357" t="str">
        <x:v>EMP-0002</x:v>
      </x:c>
      <x:c r="C357" t="str">
        <x:v>HR</x:v>
      </x:c>
      <x:c r="D357" t="str">
        <x:v>Client Communication</x:v>
      </x:c>
      <x:c r="E357" t="str">
        <x:v>Technical</x:v>
      </x:c>
      <x:c r="F357" s="30" t="n">
        <x:v>45664</x:v>
      </x:c>
      <x:c r="G357" s="30" t="n">
        <x:v>45696</x:v>
      </x:c>
      <x:c r="H357" t="str">
        <x:v>Completed</x:v>
      </x:c>
      <x:c r="I357" s="32" t="n">
        <x:v>99</x:v>
      </x:c>
      <x:c r="J357" s="32" t="n">
        <x:f>IF(G357="","",G357-F357)</x:f>
        <x:v>32</x:v>
      </x:c>
    </x:row>
    <x:row r="358">
      <x:c r="A358" t="str">
        <x:v>TRN-0357</x:v>
      </x:c>
      <x:c r="B358" t="str">
        <x:v>EMP-0236</x:v>
      </x:c>
      <x:c r="C358" t="str">
        <x:v>HR</x:v>
      </x:c>
      <x:c r="D358" t="str">
        <x:v>Data Privacy</x:v>
      </x:c>
      <x:c r="E358" t="str">
        <x:v>Soft Skill</x:v>
      </x:c>
      <x:c r="F358" s="30" t="n">
        <x:v>45779</x:v>
      </x:c>
      <x:c r="G358" s="30" t="n">
        <x:v>45810</x:v>
      </x:c>
      <x:c r="H358" t="str">
        <x:v>Completed</x:v>
      </x:c>
      <x:c r="I358" s="32" t="n">
        <x:v>94</x:v>
      </x:c>
      <x:c r="J358" s="32" t="n">
        <x:f>IF(G358="","",G358-F358)</x:f>
        <x:v>31</x:v>
      </x:c>
    </x:row>
    <x:row r="359">
      <x:c r="A359" t="str">
        <x:v>TRN-0358</x:v>
      </x:c>
      <x:c r="B359" t="str">
        <x:v>EMP-0117</x:v>
      </x:c>
      <x:c r="C359" t="str">
        <x:v>Sales</x:v>
      </x:c>
      <x:c r="D359" t="str">
        <x:v>Excel Reporting</x:v>
      </x:c>
      <x:c r="E359" t="str">
        <x:v>Compliance</x:v>
      </x:c>
      <x:c r="F359" s="30" t="n">
        <x:v>45965</x:v>
      </x:c>
      <x:c r="G359" s="30" t="n">
        <x:v>45981</x:v>
      </x:c>
      <x:c r="H359" t="str">
        <x:v>Completed</x:v>
      </x:c>
      <x:c r="I359" s="32" t="n">
        <x:v>100</x:v>
      </x:c>
      <x:c r="J359" s="32" t="n">
        <x:f>IF(G359="","",G359-F359)</x:f>
        <x:v>16</x:v>
      </x:c>
    </x:row>
    <x:row r="360">
      <x:c r="A360" t="str">
        <x:v>TRN-0359</x:v>
      </x:c>
      <x:c r="B360" t="str">
        <x:v>EMP-0076</x:v>
      </x:c>
      <x:c r="C360" t="str">
        <x:v>IT</x:v>
      </x:c>
      <x:c r="D360" t="str">
        <x:v>Client Communication</x:v>
      </x:c>
      <x:c r="E360" t="str">
        <x:v>Leadership</x:v>
      </x:c>
      <x:c r="F360" s="30" t="n">
        <x:v>45683</x:v>
      </x:c>
      <x:c r="G360" s="30" t="n">
        <x:v>45687</x:v>
      </x:c>
      <x:c r="H360" t="str">
        <x:v>Completed</x:v>
      </x:c>
      <x:c r="I360" s="32" t="n">
        <x:v>87</x:v>
      </x:c>
      <x:c r="J360" s="32" t="n">
        <x:f>IF(G360="","",G360-F360)</x:f>
        <x:v>4</x:v>
      </x:c>
    </x:row>
    <x:row r="361">
      <x:c r="A361" t="str">
        <x:v>TRN-0360</x:v>
      </x:c>
      <x:c r="B361" t="str">
        <x:v>EMP-0013</x:v>
      </x:c>
      <x:c r="C361" t="str">
        <x:v>Finance</x:v>
      </x:c>
      <x:c r="D361" t="str">
        <x:v>Anti-Harassment</x:v>
      </x:c>
      <x:c r="E361" t="str">
        <x:v>Compliance</x:v>
      </x:c>
      <x:c r="F361" s="30" t="n">
        <x:v>45953</x:v>
      </x:c>
      <x:c r="G361" s="30"/>
      <x:c r="H361" t="str">
        <x:v>In Progress</x:v>
      </x:c>
      <x:c r="I361" s="32"/>
      <x:c r="J361" s="32" t="str">
        <x:f>IF(G361="","",G361-F361)</x:f>
      </x:c>
    </x:row>
    <x:row r="362">
      <x:c r="F362" s="30"/>
      <x:c r="G362" s="30"/>
      <x:c r="I362" s="32"/>
      <x:c r="J362" s="32"/>
    </x:row>
    <x:row r="363">
      <x:c r="F363" s="30"/>
      <x:c r="G363" s="30"/>
      <x:c r="I363" s="32"/>
      <x:c r="J363" s="32"/>
    </x:row>
    <x:row r="364">
      <x:c r="F364" s="30"/>
      <x:c r="G364" s="30"/>
      <x:c r="I364" s="32"/>
      <x:c r="J364" s="32"/>
    </x:row>
    <x:row r="365">
      <x:c r="F365" s="30"/>
      <x:c r="G365" s="30"/>
      <x:c r="I365" s="32"/>
      <x:c r="J365" s="32"/>
    </x:row>
    <x:row r="366">
      <x:c r="F366" s="30"/>
      <x:c r="G366" s="30"/>
      <x:c r="I366" s="32"/>
      <x:c r="J366" s="32"/>
    </x:row>
    <x:row r="367">
      <x:c r="F367" s="30"/>
      <x:c r="G367" s="30"/>
      <x:c r="I367" s="32"/>
      <x:c r="J367" s="32"/>
    </x:row>
    <x:row r="368">
      <x:c r="F368" s="30"/>
      <x:c r="G368" s="30"/>
      <x:c r="I368" s="32"/>
      <x:c r="J368" s="32"/>
    </x:row>
    <x:row r="369">
      <x:c r="F369" s="30"/>
      <x:c r="G369" s="30"/>
      <x:c r="I369" s="32"/>
      <x:c r="J369" s="32"/>
    </x:row>
    <x:row r="370">
      <x:c r="F370" s="30"/>
      <x:c r="G370" s="30"/>
      <x:c r="I370" s="32"/>
      <x:c r="J370" s="32"/>
    </x:row>
    <x:row r="371">
      <x:c r="F371" s="30"/>
      <x:c r="G371" s="30"/>
      <x:c r="I371" s="32"/>
      <x:c r="J371" s="32"/>
    </x:row>
    <x:row r="372">
      <x:c r="F372" s="30"/>
      <x:c r="G372" s="30"/>
      <x:c r="I372" s="32"/>
      <x:c r="J372" s="32"/>
    </x:row>
    <x:row r="373">
      <x:c r="F373" s="30"/>
      <x:c r="G373" s="30"/>
      <x:c r="I373" s="32"/>
      <x:c r="J373" s="32"/>
    </x:row>
    <x:row r="374">
      <x:c r="F374" s="30"/>
      <x:c r="G374" s="30"/>
      <x:c r="I374" s="32"/>
      <x:c r="J374" s="32"/>
    </x:row>
    <x:row r="375">
      <x:c r="F375" s="30"/>
      <x:c r="G375" s="30"/>
      <x:c r="I375" s="32"/>
      <x:c r="J375" s="32"/>
    </x:row>
    <x:row r="376">
      <x:c r="F376" s="30"/>
      <x:c r="G376" s="30"/>
      <x:c r="I376" s="32"/>
      <x:c r="J376" s="32"/>
    </x:row>
    <x:row r="377">
      <x:c r="F377" s="30"/>
      <x:c r="G377" s="30"/>
      <x:c r="I377" s="32"/>
      <x:c r="J377" s="32"/>
    </x:row>
    <x:row r="378">
      <x:c r="F378" s="30"/>
      <x:c r="G378" s="30"/>
      <x:c r="I378" s="32"/>
      <x:c r="J378" s="32"/>
    </x:row>
    <x:row r="379">
      <x:c r="F379" s="30"/>
      <x:c r="G379" s="30"/>
      <x:c r="I379" s="32"/>
      <x:c r="J379" s="32"/>
    </x:row>
    <x:row r="380">
      <x:c r="F380" s="30"/>
      <x:c r="G380" s="30"/>
      <x:c r="I380" s="32"/>
      <x:c r="J380" s="32"/>
    </x:row>
    <x:row r="381">
      <x:c r="F381" s="30"/>
      <x:c r="G381" s="30"/>
      <x:c r="I381" s="32"/>
      <x:c r="J381" s="32"/>
    </x:row>
    <x:row r="382">
      <x:c r="F382" s="30"/>
      <x:c r="G382" s="30"/>
      <x:c r="I382" s="32"/>
      <x:c r="J382" s="32"/>
    </x:row>
    <x:row r="383">
      <x:c r="F383" s="30"/>
      <x:c r="G383" s="30"/>
      <x:c r="I383" s="32"/>
      <x:c r="J383" s="32"/>
    </x:row>
    <x:row r="384">
      <x:c r="F384" s="30"/>
      <x:c r="G384" s="30"/>
      <x:c r="I384" s="32"/>
      <x:c r="J384" s="32"/>
    </x:row>
    <x:row r="385">
      <x:c r="F385" s="30"/>
      <x:c r="G385" s="30"/>
      <x:c r="I385" s="32"/>
      <x:c r="J385" s="32"/>
    </x:row>
    <x:row r="386">
      <x:c r="F386" s="30"/>
      <x:c r="G386" s="30"/>
      <x:c r="I386" s="32"/>
      <x:c r="J386" s="32"/>
    </x:row>
    <x:row r="387">
      <x:c r="F387" s="30"/>
      <x:c r="G387" s="30"/>
      <x:c r="I387" s="32"/>
      <x:c r="J387" s="32"/>
    </x:row>
    <x:row r="388">
      <x:c r="F388" s="30"/>
      <x:c r="G388" s="30"/>
      <x:c r="I388" s="32"/>
      <x:c r="J388" s="32"/>
    </x:row>
    <x:row r="389">
      <x:c r="F389" s="30"/>
      <x:c r="G389" s="30"/>
      <x:c r="I389" s="32"/>
      <x:c r="J389" s="32"/>
    </x:row>
    <x:row r="390">
      <x:c r="F390" s="30"/>
      <x:c r="G390" s="30"/>
      <x:c r="I390" s="32"/>
      <x:c r="J390" s="32"/>
    </x:row>
    <x:row r="391">
      <x:c r="F391" s="30"/>
      <x:c r="G391" s="30"/>
      <x:c r="I391" s="32"/>
      <x:c r="J391" s="32"/>
    </x:row>
    <x:row r="392">
      <x:c r="F392" s="30"/>
      <x:c r="G392" s="30"/>
      <x:c r="I392" s="32"/>
      <x:c r="J392" s="32"/>
    </x:row>
    <x:row r="393">
      <x:c r="F393" s="30"/>
      <x:c r="G393" s="30"/>
      <x:c r="I393" s="32"/>
      <x:c r="J393" s="32"/>
    </x:row>
    <x:row r="394">
      <x:c r="F394" s="30"/>
      <x:c r="G394" s="30"/>
      <x:c r="I394" s="32"/>
      <x:c r="J394" s="32"/>
    </x:row>
    <x:row r="395">
      <x:c r="F395" s="30"/>
      <x:c r="G395" s="30"/>
      <x:c r="I395" s="32"/>
      <x:c r="J395" s="32"/>
    </x:row>
    <x:row r="396">
      <x:c r="F396" s="30"/>
      <x:c r="G396" s="30"/>
      <x:c r="I396" s="32"/>
      <x:c r="J396" s="32"/>
    </x:row>
    <x:row r="397">
      <x:c r="F397" s="30"/>
      <x:c r="G397" s="30"/>
      <x:c r="I397" s="32"/>
      <x:c r="J397" s="32"/>
    </x:row>
    <x:row r="398">
      <x:c r="F398" s="30"/>
      <x:c r="G398" s="30"/>
      <x:c r="I398" s="32"/>
      <x:c r="J398" s="32"/>
    </x:row>
    <x:row r="399">
      <x:c r="F399" s="30"/>
      <x:c r="G399" s="30"/>
      <x:c r="I399" s="32"/>
      <x:c r="J399" s="32"/>
    </x:row>
    <x:row r="400">
      <x:c r="F400" s="30"/>
      <x:c r="G400" s="30"/>
      <x:c r="I400" s="32"/>
      <x:c r="J400" s="32"/>
    </x:row>
    <x:row r="401">
      <x:c r="F401" s="30"/>
      <x:c r="G401" s="30"/>
      <x:c r="I401" s="32"/>
      <x:c r="J401" s="32"/>
    </x:row>
    <x:row r="402">
      <x:c r="F402" s="30"/>
      <x:c r="G402" s="30"/>
      <x:c r="I402" s="32"/>
      <x:c r="J402" s="32"/>
    </x:row>
    <x:row r="403">
      <x:c r="F403" s="30"/>
      <x:c r="G403" s="30"/>
      <x:c r="I403" s="32"/>
      <x:c r="J403" s="32"/>
    </x:row>
    <x:row r="404">
      <x:c r="F404" s="30"/>
      <x:c r="G404" s="30"/>
      <x:c r="I404" s="32"/>
      <x:c r="J404" s="32"/>
    </x:row>
    <x:row r="405">
      <x:c r="F405" s="30"/>
      <x:c r="G405" s="30"/>
      <x:c r="I405" s="32"/>
      <x:c r="J405" s="32"/>
    </x:row>
    <x:row r="406">
      <x:c r="F406" s="30"/>
      <x:c r="G406" s="30"/>
      <x:c r="I406" s="32"/>
      <x:c r="J406" s="32"/>
    </x:row>
    <x:row r="407">
      <x:c r="F407" s="30"/>
      <x:c r="G407" s="30"/>
      <x:c r="I407" s="32"/>
      <x:c r="J407" s="32"/>
    </x:row>
    <x:row r="408">
      <x:c r="F408" s="30"/>
      <x:c r="G408" s="30"/>
      <x:c r="I408" s="32"/>
      <x:c r="J408" s="32"/>
    </x:row>
    <x:row r="409">
      <x:c r="F409" s="30"/>
      <x:c r="G409" s="30"/>
      <x:c r="I409" s="32"/>
      <x:c r="J409" s="32"/>
    </x:row>
    <x:row r="410">
      <x:c r="F410" s="30"/>
      <x:c r="G410" s="30"/>
      <x:c r="I410" s="32"/>
      <x:c r="J410" s="32"/>
    </x:row>
    <x:row r="411">
      <x:c r="F411" s="30"/>
      <x:c r="G411" s="30"/>
      <x:c r="I411" s="32"/>
      <x:c r="J411" s="32"/>
    </x:row>
    <x:row r="412">
      <x:c r="F412" s="30"/>
      <x:c r="G412" s="30"/>
      <x:c r="I412" s="32"/>
      <x:c r="J412" s="32"/>
    </x:row>
    <x:row r="413">
      <x:c r="F413" s="30"/>
      <x:c r="G413" s="30"/>
      <x:c r="I413" s="32"/>
      <x:c r="J413" s="32"/>
    </x:row>
    <x:row r="414">
      <x:c r="F414" s="30"/>
      <x:c r="G414" s="30"/>
      <x:c r="I414" s="32"/>
      <x:c r="J414" s="32"/>
    </x:row>
    <x:row r="415">
      <x:c r="F415" s="30"/>
      <x:c r="G415" s="30"/>
      <x:c r="I415" s="32"/>
      <x:c r="J415" s="32"/>
    </x:row>
    <x:row r="416">
      <x:c r="F416" s="30"/>
      <x:c r="G416" s="30"/>
      <x:c r="I416" s="32"/>
      <x:c r="J416" s="32"/>
    </x:row>
    <x:row r="417">
      <x:c r="F417" s="30"/>
      <x:c r="G417" s="30"/>
      <x:c r="I417" s="32"/>
      <x:c r="J417" s="32"/>
    </x:row>
    <x:row r="418">
      <x:c r="F418" s="30"/>
      <x:c r="G418" s="30"/>
      <x:c r="I418" s="32"/>
      <x:c r="J418" s="32"/>
    </x:row>
    <x:row r="419">
      <x:c r="F419" s="30"/>
      <x:c r="G419" s="30"/>
      <x:c r="I419" s="32"/>
      <x:c r="J419" s="32"/>
    </x:row>
    <x:row r="420">
      <x:c r="F420" s="30"/>
      <x:c r="G420" s="30"/>
      <x:c r="I420" s="32"/>
      <x:c r="J420" s="32"/>
    </x:row>
    <x:row r="421">
      <x:c r="F421" s="30"/>
      <x:c r="G421" s="30"/>
      <x:c r="I421" s="32"/>
      <x:c r="J421" s="32"/>
    </x:row>
    <x:row r="422">
      <x:c r="F422" s="30"/>
      <x:c r="G422" s="30"/>
      <x:c r="I422" s="32"/>
      <x:c r="J422" s="32"/>
    </x:row>
    <x:row r="423">
      <x:c r="F423" s="30"/>
      <x:c r="G423" s="30"/>
      <x:c r="I423" s="32"/>
      <x:c r="J423" s="32"/>
    </x:row>
    <x:row r="424">
      <x:c r="F424" s="30"/>
      <x:c r="G424" s="30"/>
      <x:c r="I424" s="32"/>
      <x:c r="J424" s="32"/>
    </x:row>
    <x:row r="425">
      <x:c r="F425" s="30"/>
      <x:c r="G425" s="30"/>
      <x:c r="I425" s="32"/>
      <x:c r="J425" s="32"/>
    </x:row>
    <x:row r="426">
      <x:c r="F426" s="30"/>
      <x:c r="G426" s="30"/>
      <x:c r="I426" s="32"/>
      <x:c r="J426" s="32"/>
    </x:row>
    <x:row r="427">
      <x:c r="F427" s="30"/>
      <x:c r="G427" s="30"/>
      <x:c r="I427" s="32"/>
      <x:c r="J427" s="32"/>
    </x:row>
    <x:row r="428">
      <x:c r="F428" s="30"/>
      <x:c r="G428" s="30"/>
      <x:c r="I428" s="32"/>
      <x:c r="J428" s="32"/>
    </x:row>
    <x:row r="429">
      <x:c r="F429" s="30"/>
      <x:c r="G429" s="30"/>
      <x:c r="I429" s="32"/>
      <x:c r="J429" s="32"/>
    </x:row>
    <x:row r="430">
      <x:c r="F430" s="30"/>
      <x:c r="G430" s="30"/>
      <x:c r="I430" s="32"/>
      <x:c r="J430" s="32"/>
    </x:row>
    <x:row r="431">
      <x:c r="F431" s="30"/>
      <x:c r="G431" s="30"/>
      <x:c r="I431" s="32"/>
      <x:c r="J431" s="32"/>
    </x:row>
    <x:row r="432">
      <x:c r="F432" s="30"/>
      <x:c r="G432" s="30"/>
      <x:c r="I432" s="32"/>
      <x:c r="J432" s="32"/>
    </x:row>
    <x:row r="433">
      <x:c r="F433" s="30"/>
      <x:c r="G433" s="30"/>
      <x:c r="I433" s="32"/>
      <x:c r="J433" s="32"/>
    </x:row>
    <x:row r="434">
      <x:c r="F434" s="30"/>
      <x:c r="G434" s="30"/>
      <x:c r="I434" s="32"/>
      <x:c r="J434" s="32"/>
    </x:row>
    <x:row r="435">
      <x:c r="F435" s="30"/>
      <x:c r="G435" s="30"/>
      <x:c r="I435" s="32"/>
      <x:c r="J435" s="32"/>
    </x:row>
    <x:row r="436">
      <x:c r="F436" s="30"/>
      <x:c r="G436" s="30"/>
      <x:c r="I436" s="32"/>
      <x:c r="J436" s="32"/>
    </x:row>
    <x:row r="437">
      <x:c r="F437" s="30"/>
      <x:c r="G437" s="30"/>
      <x:c r="I437" s="32"/>
      <x:c r="J437" s="32"/>
    </x:row>
    <x:row r="438">
      <x:c r="F438" s="30"/>
      <x:c r="G438" s="30"/>
      <x:c r="I438" s="32"/>
      <x:c r="J438" s="32"/>
    </x:row>
    <x:row r="439">
      <x:c r="F439" s="30"/>
      <x:c r="G439" s="30"/>
      <x:c r="I439" s="32"/>
      <x:c r="J439" s="32"/>
    </x:row>
    <x:row r="440">
      <x:c r="F440" s="30"/>
      <x:c r="G440" s="30"/>
      <x:c r="I440" s="32"/>
      <x:c r="J440" s="32"/>
    </x:row>
    <x:row r="441">
      <x:c r="F441" s="30"/>
      <x:c r="G441" s="30"/>
      <x:c r="I441" s="32"/>
      <x:c r="J441" s="32"/>
    </x:row>
    <x:row r="442">
      <x:c r="F442" s="30"/>
      <x:c r="G442" s="30"/>
      <x:c r="I442" s="32"/>
      <x:c r="J442" s="32"/>
    </x:row>
    <x:row r="443">
      <x:c r="F443" s="30"/>
      <x:c r="G443" s="30"/>
      <x:c r="I443" s="32"/>
      <x:c r="J443" s="32"/>
    </x:row>
    <x:row r="444">
      <x:c r="F444" s="30"/>
      <x:c r="G444" s="30"/>
      <x:c r="I444" s="32"/>
      <x:c r="J444" s="32"/>
    </x:row>
    <x:row r="445">
      <x:c r="F445" s="30"/>
      <x:c r="G445" s="30"/>
      <x:c r="I445" s="32"/>
      <x:c r="J445" s="32"/>
    </x:row>
    <x:row r="446">
      <x:c r="F446" s="30"/>
      <x:c r="G446" s="30"/>
      <x:c r="I446" s="32"/>
      <x:c r="J446" s="32"/>
    </x:row>
    <x:row r="447">
      <x:c r="F447" s="30"/>
      <x:c r="G447" s="30"/>
      <x:c r="I447" s="32"/>
      <x:c r="J447" s="32"/>
    </x:row>
    <x:row r="448">
      <x:c r="F448" s="30"/>
      <x:c r="G448" s="30"/>
      <x:c r="I448" s="32"/>
      <x:c r="J448" s="32"/>
    </x:row>
    <x:row r="449">
      <x:c r="F449" s="30"/>
      <x:c r="G449" s="30"/>
      <x:c r="I449" s="32"/>
      <x:c r="J449" s="32"/>
    </x:row>
    <x:row r="450">
      <x:c r="F450" s="30"/>
      <x:c r="G450" s="30"/>
      <x:c r="I450" s="32"/>
      <x:c r="J450" s="32"/>
    </x:row>
    <x:row r="451">
      <x:c r="F451" s="30"/>
      <x:c r="G451" s="30"/>
      <x:c r="I451" s="32"/>
      <x:c r="J451" s="32"/>
    </x:row>
    <x:row r="452">
      <x:c r="F452" s="30"/>
      <x:c r="G452" s="30"/>
      <x:c r="I452" s="32"/>
      <x:c r="J452" s="32"/>
    </x:row>
    <x:row r="453">
      <x:c r="F453" s="30"/>
      <x:c r="G453" s="30"/>
      <x:c r="I453" s="32"/>
      <x:c r="J453" s="32"/>
    </x:row>
    <x:row r="454">
      <x:c r="F454" s="30"/>
      <x:c r="G454" s="30"/>
      <x:c r="I454" s="32"/>
      <x:c r="J454" s="32"/>
    </x:row>
    <x:row r="455">
      <x:c r="F455" s="30"/>
      <x:c r="G455" s="30"/>
      <x:c r="I455" s="32"/>
      <x:c r="J455" s="32"/>
    </x:row>
    <x:row r="456">
      <x:c r="F456" s="30"/>
      <x:c r="G456" s="30"/>
      <x:c r="I456" s="32"/>
      <x:c r="J456" s="32"/>
    </x:row>
    <x:row r="457">
      <x:c r="F457" s="30"/>
      <x:c r="G457" s="30"/>
      <x:c r="I457" s="32"/>
      <x:c r="J457" s="32"/>
    </x:row>
    <x:row r="458">
      <x:c r="F458" s="30"/>
      <x:c r="G458" s="30"/>
      <x:c r="I458" s="32"/>
      <x:c r="J458" s="32"/>
    </x:row>
    <x:row r="459">
      <x:c r="F459" s="30"/>
      <x:c r="G459" s="30"/>
      <x:c r="I459" s="32"/>
      <x:c r="J459" s="32"/>
    </x:row>
    <x:row r="460">
      <x:c r="F460" s="30"/>
      <x:c r="G460" s="30"/>
      <x:c r="I460" s="32"/>
      <x:c r="J460" s="32"/>
    </x:row>
    <x:row r="461">
      <x:c r="F461" s="30"/>
      <x:c r="G461" s="30"/>
      <x:c r="I461" s="32"/>
      <x:c r="J461" s="32"/>
    </x:row>
    <x:row r="462">
      <x:c r="F462" s="30"/>
      <x:c r="G462" s="30"/>
      <x:c r="I462" s="32"/>
      <x:c r="J462" s="32"/>
    </x:row>
    <x:row r="463">
      <x:c r="F463" s="30"/>
      <x:c r="G463" s="30"/>
      <x:c r="I463" s="32"/>
      <x:c r="J463" s="32"/>
    </x:row>
    <x:row r="464">
      <x:c r="F464" s="30"/>
      <x:c r="G464" s="30"/>
      <x:c r="I464" s="32"/>
      <x:c r="J464" s="32"/>
    </x:row>
    <x:row r="465">
      <x:c r="F465" s="30"/>
      <x:c r="G465" s="30"/>
      <x:c r="I465" s="32"/>
      <x:c r="J465" s="32"/>
    </x:row>
    <x:row r="466">
      <x:c r="F466" s="30"/>
      <x:c r="G466" s="30"/>
      <x:c r="I466" s="32"/>
      <x:c r="J466" s="32"/>
    </x:row>
    <x:row r="467">
      <x:c r="F467" s="30"/>
      <x:c r="G467" s="30"/>
      <x:c r="I467" s="32"/>
      <x:c r="J467" s="32"/>
    </x:row>
    <x:row r="468">
      <x:c r="F468" s="30"/>
      <x:c r="G468" s="30"/>
      <x:c r="I468" s="32"/>
      <x:c r="J468" s="32"/>
    </x:row>
    <x:row r="469">
      <x:c r="F469" s="30"/>
      <x:c r="G469" s="30"/>
      <x:c r="I469" s="32"/>
      <x:c r="J469" s="32"/>
    </x:row>
    <x:row r="470">
      <x:c r="F470" s="30"/>
      <x:c r="G470" s="30"/>
      <x:c r="I470" s="32"/>
      <x:c r="J470" s="32"/>
    </x:row>
    <x:row r="471">
      <x:c r="F471" s="30"/>
      <x:c r="G471" s="30"/>
      <x:c r="I471" s="32"/>
      <x:c r="J471" s="32"/>
    </x:row>
    <x:row r="472">
      <x:c r="F472" s="30"/>
      <x:c r="G472" s="30"/>
      <x:c r="I472" s="32"/>
      <x:c r="J472" s="32"/>
    </x:row>
    <x:row r="473">
      <x:c r="F473" s="30"/>
      <x:c r="G473" s="30"/>
      <x:c r="I473" s="32"/>
      <x:c r="J473" s="32"/>
    </x:row>
    <x:row r="474">
      <x:c r="F474" s="30"/>
      <x:c r="G474" s="30"/>
      <x:c r="I474" s="32"/>
      <x:c r="J474" s="32"/>
    </x:row>
    <x:row r="475">
      <x:c r="F475" s="30"/>
      <x:c r="G475" s="30"/>
      <x:c r="I475" s="32"/>
      <x:c r="J475" s="32"/>
    </x:row>
    <x:row r="476">
      <x:c r="F476" s="30"/>
      <x:c r="G476" s="30"/>
      <x:c r="I476" s="32"/>
      <x:c r="J476" s="32"/>
    </x:row>
    <x:row r="477">
      <x:c r="F477" s="30"/>
      <x:c r="G477" s="30"/>
      <x:c r="I477" s="32"/>
      <x:c r="J477" s="32"/>
    </x:row>
    <x:row r="478">
      <x:c r="F478" s="30"/>
      <x:c r="G478" s="30"/>
      <x:c r="I478" s="32"/>
      <x:c r="J478" s="32"/>
    </x:row>
    <x:row r="479">
      <x:c r="F479" s="30"/>
      <x:c r="G479" s="30"/>
      <x:c r="I479" s="32"/>
      <x:c r="J479" s="32"/>
    </x:row>
    <x:row r="480">
      <x:c r="F480" s="30"/>
      <x:c r="G480" s="30"/>
      <x:c r="I480" s="32"/>
      <x:c r="J480" s="32"/>
    </x:row>
    <x:row r="481">
      <x:c r="F481" s="30"/>
      <x:c r="G481" s="30"/>
      <x:c r="I481" s="32"/>
      <x:c r="J481" s="32"/>
    </x:row>
    <x:row r="482">
      <x:c r="F482" s="30"/>
      <x:c r="G482" s="30"/>
      <x:c r="I482" s="32"/>
      <x:c r="J482" s="32"/>
    </x:row>
    <x:row r="483">
      <x:c r="F483" s="30"/>
      <x:c r="G483" s="30"/>
      <x:c r="I483" s="32"/>
      <x:c r="J483" s="32"/>
    </x:row>
    <x:row r="484">
      <x:c r="F484" s="30"/>
      <x:c r="G484" s="30"/>
      <x:c r="I484" s="32"/>
      <x:c r="J484" s="32"/>
    </x:row>
    <x:row r="485">
      <x:c r="F485" s="30"/>
      <x:c r="G485" s="30"/>
      <x:c r="I485" s="32"/>
      <x:c r="J485" s="32"/>
    </x:row>
    <x:row r="486">
      <x:c r="F486" s="30"/>
      <x:c r="G486" s="30"/>
      <x:c r="I486" s="32"/>
      <x:c r="J486" s="32"/>
    </x:row>
    <x:row r="487">
      <x:c r="F487" s="30"/>
      <x:c r="G487" s="30"/>
      <x:c r="I487" s="32"/>
      <x:c r="J487" s="32"/>
    </x:row>
    <x:row r="488">
      <x:c r="F488" s="30"/>
      <x:c r="G488" s="30"/>
      <x:c r="I488" s="32"/>
      <x:c r="J488" s="32"/>
    </x:row>
    <x:row r="489">
      <x:c r="F489" s="30"/>
      <x:c r="G489" s="30"/>
      <x:c r="I489" s="32"/>
      <x:c r="J489" s="32"/>
    </x:row>
    <x:row r="490">
      <x:c r="F490" s="30"/>
      <x:c r="G490" s="30"/>
      <x:c r="I490" s="32"/>
      <x:c r="J490" s="32"/>
    </x:row>
    <x:row r="491">
      <x:c r="F491" s="30"/>
      <x:c r="G491" s="30"/>
      <x:c r="I491" s="32"/>
      <x:c r="J491" s="32"/>
    </x:row>
    <x:row r="492">
      <x:c r="F492" s="30"/>
      <x:c r="G492" s="30"/>
      <x:c r="I492" s="32"/>
      <x:c r="J492" s="32"/>
    </x:row>
    <x:row r="493">
      <x:c r="F493" s="30"/>
      <x:c r="G493" s="30"/>
      <x:c r="I493" s="32"/>
      <x:c r="J493" s="32"/>
    </x:row>
    <x:row r="494">
      <x:c r="F494" s="30"/>
      <x:c r="G494" s="30"/>
      <x:c r="I494" s="32"/>
      <x:c r="J494" s="32"/>
    </x:row>
    <x:row r="495">
      <x:c r="F495" s="30"/>
      <x:c r="G495" s="30"/>
      <x:c r="I495" s="32"/>
      <x:c r="J495" s="32"/>
    </x:row>
    <x:row r="496">
      <x:c r="F496" s="30"/>
      <x:c r="G496" s="30"/>
      <x:c r="I496" s="32"/>
      <x:c r="J496" s="32"/>
    </x:row>
    <x:row r="497">
      <x:c r="F497" s="30"/>
      <x:c r="G497" s="30"/>
      <x:c r="I497" s="32"/>
      <x:c r="J497" s="32"/>
    </x:row>
    <x:row r="498">
      <x:c r="F498" s="30"/>
      <x:c r="G498" s="30"/>
      <x:c r="I498" s="32"/>
      <x:c r="J498" s="32"/>
    </x:row>
    <x:row r="499">
      <x:c r="F499" s="30"/>
      <x:c r="G499" s="30"/>
      <x:c r="I499" s="32"/>
      <x:c r="J499" s="32"/>
    </x:row>
    <x:row r="500">
      <x:c r="F500" s="30"/>
      <x:c r="G500" s="30"/>
      <x:c r="I500" s="32"/>
      <x:c r="J500" s="32"/>
    </x:row>
  </x:sheetData>
  <x:conditionalFormatting sqref="H2:H361">
    <x:cfRule type="expression" dxfId="1" priority="1">
      <x:formula>H2="Completed"</x:formula>
    </x:cfRule>
  </x:conditionalFormatting>
  <x:dataValidations count="2">
    <x:dataValidation type="list" sqref="C2:C361">
      <x:formula1>Lookup_Tables!$A$4:$A$10</x:formula1>
    </x:dataValidation>
    <x:dataValidation type="list" sqref="H2:H361">
      <x:formula1>Lookup_Tables!$F$4:$F$6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37e15080d9d4870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</x:cols>
  <x:sheetData>
    <x:row r="1">
      <x:c r="A1" s="5" t="str">
        <x:v>Lookup Tables</x:v>
      </x:c>
    </x:row>
    <x:row r="3">
      <x:c r="A3" s="24" t="str">
        <x:v>Departments</x:v>
      </x:c>
      <x:c r="B3" s="24" t="str">
        <x:v>Levels</x:v>
      </x:c>
      <x:c r="C3" s="24" t="str">
        <x:v>Recruitment Sources</x:v>
      </x:c>
      <x:c r="D3" s="24" t="str">
        <x:v>Recruitment Status</x:v>
      </x:c>
      <x:c r="E3" s="24" t="str">
        <x:v>Exit Reasons</x:v>
      </x:c>
      <x:c r="F3" s="24" t="str">
        <x:v>Training Status</x:v>
      </x:c>
      <x:c r="G3" s="24" t="str">
        <x:v>Employment Type</x:v>
      </x:c>
    </x:row>
    <x:row r="4">
      <x:c r="A4" t="str">
        <x:v>HR</x:v>
      </x:c>
      <x:c r="B4" t="str">
        <x:v>Staff</x:v>
      </x:c>
      <x:c r="C4" t="str">
        <x:v>LinkedIn</x:v>
      </x:c>
      <x:c r="D4" t="str">
        <x:v>Filled</x:v>
      </x:c>
      <x:c r="E4" t="str">
        <x:v>Career Growth</x:v>
      </x:c>
      <x:c r="F4" t="str">
        <x:v>Completed</x:v>
      </x:c>
      <x:c r="G4" t="str">
        <x:v>Permanent</x:v>
      </x:c>
    </x:row>
    <x:row r="5">
      <x:c r="A5" t="str">
        <x:v>Finance</x:v>
      </x:c>
      <x:c r="B5" t="str">
        <x:v>Senior</x:v>
      </x:c>
      <x:c r="C5" t="str">
        <x:v>JobStreet</x:v>
      </x:c>
      <x:c r="D5" t="str">
        <x:v>Open</x:v>
      </x:c>
      <x:c r="E5" t="str">
        <x:v>Compensation</x:v>
      </x:c>
      <x:c r="F5" t="str">
        <x:v>In Progress</x:v>
      </x:c>
      <x:c r="G5" t="str">
        <x:v>Contract</x:v>
      </x:c>
    </x:row>
    <x:row r="6">
      <x:c r="A6" t="str">
        <x:v>Creative</x:v>
      </x:c>
      <x:c r="B6" t="str">
        <x:v>Supervisor</x:v>
      </x:c>
      <x:c r="C6" t="str">
        <x:v>Referral</x:v>
      </x:c>
      <x:c r="D6" t="str">
        <x:v>Cancelled</x:v>
      </x:c>
      <x:c r="E6" t="str">
        <x:v>Relocation</x:v>
      </x:c>
      <x:c r="F6" t="str">
        <x:v>Not Started</x:v>
      </x:c>
      <x:c r="G6" t="str">
        <x:v>Internship</x:v>
      </x:c>
    </x:row>
    <x:row r="7">
      <x:c r="A7" t="str">
        <x:v>Account Management</x:v>
      </x:c>
      <x:c r="B7" t="str">
        <x:v>Manager</x:v>
      </x:c>
      <x:c r="C7" t="str">
        <x:v>Glints</x:v>
      </x:c>
      <x:c r="D7" t="str">
        <x:v>On Hold</x:v>
      </x:c>
      <x:c r="E7" t="str">
        <x:v>Performance</x:v>
      </x:c>
      <x:c r="F7" t="str"/>
      <x:c r="G7" t="str"/>
    </x:row>
    <x:row r="8">
      <x:c r="A8" t="str">
        <x:v>IT</x:v>
      </x:c>
      <x:c r="B8" t="str"/>
      <x:c r="C8" t="str">
        <x:v>Company Website</x:v>
      </x:c>
      <x:c r="D8" t="str"/>
      <x:c r="E8" t="str">
        <x:v>Personal Reason</x:v>
      </x:c>
      <x:c r="F8" t="str"/>
      <x:c r="G8" t="str"/>
    </x:row>
    <x:row r="9">
      <x:c r="A9" t="str">
        <x:v>Sales</x:v>
      </x:c>
      <x:c r="B9" t="str"/>
      <x:c r="C9" t="str">
        <x:v>Instagram</x:v>
      </x:c>
      <x:c r="D9" t="str"/>
      <x:c r="E9" t="str">
        <x:v>End of Contract</x:v>
      </x:c>
      <x:c r="F9" t="str"/>
      <x:c r="G9" t="str"/>
    </x:row>
    <x:row r="10">
      <x:c r="A10" t="str">
        <x:v>Operations</x:v>
      </x:c>
      <x:c r="B10" t="str"/>
      <x:c r="C10" t="str"/>
      <x:c r="D10" t="str"/>
      <x:c r="E10" t="str"/>
      <x:c r="F10" t="str"/>
      <x:c r="G10" t="str"/>
    </x:row>
  </x:sheetData>
  <x:mergeCells>
    <x:mergeCell ref="A1:G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  <x:col min="6" max="6" width="24" hidden="0" customWidth="1"/>
  </x:cols>
  <x:sheetData>
    <x:row r="1">
      <x:c r="A1" s="5" t="str">
        <x:v>Data Dictionary</x:v>
      </x:c>
    </x:row>
    <x:row r="3">
      <x:c r="A3" s="24" t="str">
        <x:v>Sheet</x:v>
      </x:c>
      <x:c r="B3" s="24" t="str">
        <x:v>Column</x:v>
      </x:c>
      <x:c r="C3" s="24" t="str">
        <x:v>Description</x:v>
      </x:c>
      <x:c r="D3" s="24" t="str">
        <x:v>Example</x:v>
      </x:c>
      <x:c r="E3" s="24" t="str">
        <x:v>Formula / Logic</x:v>
      </x:c>
      <x:c r="F3" s="24" t="str">
        <x:v>Notes</x:v>
      </x:c>
    </x:row>
    <x:row r="4">
      <x:c r="A4" s="18" t="str">
        <x:v>Recruitment_Data</x:v>
      </x:c>
      <x:c r="B4" s="18" t="str">
        <x:v>Job ID</x:v>
      </x:c>
      <x:c r="C4" s="18" t="str">
        <x:v>Unique fictional requisition ID</x:v>
      </x:c>
      <x:c r="D4" s="18" t="str">
        <x:v>JOB-001</x:v>
      </x:c>
      <x:c r="E4" s="18" t="str"/>
      <x:c r="F4" s="18" t="str"/>
    </x:row>
    <x:row r="5">
      <x:c r="A5" s="18" t="str">
        <x:v>Recruitment_Data</x:v>
      </x:c>
      <x:c r="B5" s="18" t="str">
        <x:v>Department</x:v>
      </x:c>
      <x:c r="C5" s="18" t="str">
        <x:v>Hiring department</x:v>
      </x:c>
      <x:c r="D5" s="18" t="str">
        <x:v>IT</x:v>
      </x:c>
      <x:c r="E5" s="18" t="str">
        <x:v>Lookup list</x:v>
      </x:c>
      <x:c r="F5" s="18" t="str"/>
    </x:row>
    <x:row r="6">
      <x:c r="A6" s="18" t="str">
        <x:v>Recruitment_Data</x:v>
      </x:c>
      <x:c r="B6" s="18" t="str">
        <x:v>Applicants</x:v>
      </x:c>
      <x:c r="C6" s="18" t="str">
        <x:v>Number of applications received</x:v>
      </x:c>
      <x:c r="D6" s="18" t="str">
        <x:v>120</x:v>
      </x:c>
      <x:c r="E6" s="18" t="str"/>
      <x:c r="F6" s="18" t="str">
        <x:v>Synthetic</x:v>
      </x:c>
    </x:row>
    <x:row r="7">
      <x:c r="A7" s="18" t="str">
        <x:v>Recruitment_Data</x:v>
      </x:c>
      <x:c r="B7" s="18" t="str">
        <x:v>Screened</x:v>
      </x:c>
      <x:c r="C7" s="18" t="str">
        <x:v>Candidates screened by HR</x:v>
      </x:c>
      <x:c r="D7" s="18" t="str">
        <x:v>54</x:v>
      </x:c>
      <x:c r="E7" s="18" t="str"/>
      <x:c r="F7" s="18" t="str"/>
    </x:row>
    <x:row r="8">
      <x:c r="A8" s="18" t="str">
        <x:v>Recruitment_Data</x:v>
      </x:c>
      <x:c r="B8" s="18" t="str">
        <x:v>Interviewed</x:v>
      </x:c>
      <x:c r="C8" s="18" t="str">
        <x:v>Candidates interviewed</x:v>
      </x:c>
      <x:c r="D8" s="18" t="str">
        <x:v>18</x:v>
      </x:c>
      <x:c r="E8" s="18" t="str"/>
      <x:c r="F8" s="18" t="str"/>
    </x:row>
    <x:row r="9">
      <x:c r="A9" s="18" t="str">
        <x:v>Recruitment_Data</x:v>
      </x:c>
      <x:c r="B9" s="18" t="str">
        <x:v>Offer Sent</x:v>
      </x:c>
      <x:c r="C9" s="18" t="str">
        <x:v>Offers extended</x:v>
      </x:c>
      <x:c r="D9" s="18" t="str">
        <x:v>2</x:v>
      </x:c>
      <x:c r="E9" s="18" t="str"/>
      <x:c r="F9" s="18" t="str"/>
    </x:row>
    <x:row r="10">
      <x:c r="A10" s="18" t="str">
        <x:v>Recruitment_Data</x:v>
      </x:c>
      <x:c r="B10" s="18" t="str">
        <x:v>Hired</x:v>
      </x:c>
      <x:c r="C10" s="18" t="str">
        <x:v>1 if requisition filled, otherwise 0</x:v>
      </x:c>
      <x:c r="D10" s="18" t="str">
        <x:v>1</x:v>
      </x:c>
      <x:c r="E10" s="18" t="str"/>
      <x:c r="F10" s="18" t="str"/>
    </x:row>
    <x:row r="11">
      <x:c r="A11" s="18" t="str">
        <x:v>Recruitment_Data</x:v>
      </x:c>
      <x:c r="B11" s="18" t="str">
        <x:v>Time to Hire</x:v>
      </x:c>
      <x:c r="C11" s="18" t="str">
        <x:v>Days from job open date to hire date</x:v>
      </x:c>
      <x:c r="D11" s="18" t="str">
        <x:v>38</x:v>
      </x:c>
      <x:c r="E11" s="18" t="str">
        <x:v>Hire Date - Job Open Date</x:v>
      </x:c>
      <x:c r="F11" s="18" t="str">
        <x:v>Formula column</x:v>
      </x:c>
    </x:row>
    <x:row r="12">
      <x:c r="A12" s="18" t="str">
        <x:v>Recruitment_Data</x:v>
      </x:c>
      <x:c r="B12" s="18" t="str">
        <x:v>Funnel Conversion</x:v>
      </x:c>
      <x:c r="C12" s="18" t="str">
        <x:v>Hired divided by applicants</x:v>
      </x:c>
      <x:c r="D12" s="18" t="str">
        <x:v>1.2%</x:v>
      </x:c>
      <x:c r="E12" s="18" t="str">
        <x:v>Hired / Applicants</x:v>
      </x:c>
      <x:c r="F12" s="18" t="str">
        <x:v>Formula column</x:v>
      </x:c>
    </x:row>
    <x:row r="13">
      <x:c r="A13" s="18" t="str">
        <x:v>Employee_Data</x:v>
      </x:c>
      <x:c r="B13" s="18" t="str">
        <x:v>Employee ID</x:v>
      </x:c>
      <x:c r="C13" s="18" t="str">
        <x:v>Unique fictional employee ID</x:v>
      </x:c>
      <x:c r="D13" s="18" t="str">
        <x:v>EMP-0001</x:v>
      </x:c>
      <x:c r="E13" s="18" t="str"/>
      <x:c r="F13" s="18" t="str">
        <x:v>Synthetic</x:v>
      </x:c>
    </x:row>
    <x:row r="14">
      <x:c r="A14" s="18" t="str">
        <x:v>Employee_Data</x:v>
      </x:c>
      <x:c r="B14" s="18" t="str">
        <x:v>Join Date</x:v>
      </x:c>
      <x:c r="C14" s="18" t="str">
        <x:v>Employee start date</x:v>
      </x:c>
      <x:c r="D14" s="18" t="str">
        <x:v>2023-07-01</x:v>
      </x:c>
      <x:c r="E14" s="18" t="str"/>
      <x:c r="F14" s="18" t="str"/>
    </x:row>
    <x:row r="15">
      <x:c r="A15" s="18" t="str">
        <x:v>Employee_Data</x:v>
      </x:c>
      <x:c r="B15" s="18" t="str">
        <x:v>Exit Date</x:v>
      </x:c>
      <x:c r="C15" s="18" t="str">
        <x:v>Employee exit date if applicable</x:v>
      </x:c>
      <x:c r="D15" s="18" t="str">
        <x:v>2025-05-15</x:v>
      </x:c>
      <x:c r="E15" s="18" t="str"/>
      <x:c r="F15" s="18" t="str"/>
    </x:row>
    <x:row r="16">
      <x:c r="A16" s="18" t="str">
        <x:v>Employee_Data</x:v>
      </x:c>
      <x:c r="B16" s="18" t="str">
        <x:v>Employment Status</x:v>
      </x:c>
      <x:c r="C16" s="18" t="str">
        <x:v>Active or Exited</x:v>
      </x:c>
      <x:c r="D16" s="18" t="str">
        <x:v>Active</x:v>
      </x:c>
      <x:c r="E16" s="18" t="str">
        <x:v>Lookup list</x:v>
      </x:c>
      <x:c r="F16" s="18" t="str"/>
    </x:row>
    <x:row r="17">
      <x:c r="A17" s="18" t="str">
        <x:v>Employee_Data</x:v>
      </x:c>
      <x:c r="B17" s="18" t="str">
        <x:v>Tenure Months</x:v>
      </x:c>
      <x:c r="C17" s="18" t="str">
        <x:v>Months between join date and exit/reporting date</x:v>
      </x:c>
      <x:c r="D17" s="18" t="str">
        <x:v>22</x:v>
      </x:c>
      <x:c r="E17" s="18" t="str">
        <x:v>ROUND((End Date - Join Date) / 30.4375, 0)</x:v>
      </x:c>
      <x:c r="F17" s="18" t="str">
        <x:v>Formula column</x:v>
      </x:c>
    </x:row>
    <x:row r="18">
      <x:c r="A18" s="18" t="str">
        <x:v>Training_Data</x:v>
      </x:c>
      <x:c r="B18" s="18" t="str">
        <x:v>Training ID</x:v>
      </x:c>
      <x:c r="C18" s="18" t="str">
        <x:v>Unique fictional training assignment ID</x:v>
      </x:c>
      <x:c r="D18" s="18" t="str">
        <x:v>TRN-0001</x:v>
      </x:c>
      <x:c r="E18" s="18" t="str"/>
      <x:c r="F18" s="18" t="str">
        <x:v>Synthetic</x:v>
      </x:c>
    </x:row>
    <x:row r="19">
      <x:c r="A19" s="18" t="str">
        <x:v>Training_Data</x:v>
      </x:c>
      <x:c r="B19" s="18" t="str">
        <x:v>Training Name</x:v>
      </x:c>
      <x:c r="C19" s="18" t="str">
        <x:v>Name of training program</x:v>
      </x:c>
      <x:c r="D19" s="18" t="str">
        <x:v>Excel Reporting</x:v>
      </x:c>
      <x:c r="E19" s="18" t="str">
        <x:v>Lookup-like list</x:v>
      </x:c>
      <x:c r="F19" s="18" t="str"/>
    </x:row>
    <x:row r="20">
      <x:c r="A20" s="18" t="str">
        <x:v>Training_Data</x:v>
      </x:c>
      <x:c r="B20" s="18" t="str">
        <x:v>Status</x:v>
      </x:c>
      <x:c r="C20" s="18" t="str">
        <x:v>Completed, In Progress, or Not Started</x:v>
      </x:c>
      <x:c r="D20" s="18" t="str">
        <x:v>Completed</x:v>
      </x:c>
      <x:c r="E20" s="18" t="str">
        <x:v>Lookup list</x:v>
      </x:c>
      <x:c r="F20" s="18" t="str"/>
    </x:row>
    <x:row r="21">
      <x:c r="A21" s="18" t="str">
        <x:v>Training_Data</x:v>
      </x:c>
      <x:c r="B21" s="18" t="str">
        <x:v>Completion Days</x:v>
      </x:c>
      <x:c r="C21" s="18" t="str">
        <x:v>Days from assigned to completion</x:v>
      </x:c>
      <x:c r="D21" s="18" t="str">
        <x:v>14</x:v>
      </x:c>
      <x:c r="E21" s="18" t="str">
        <x:v>Completion Date - Assigned Date</x:v>
      </x:c>
      <x:c r="F21" s="18" t="str">
        <x:v>Formula column</x:v>
      </x:c>
    </x:row>
    <x:row r="22">
      <x:c r="A22" s="18" t="str">
        <x:v>Dashboard</x:v>
      </x:c>
      <x:c r="B22" s="18" t="str">
        <x:v>Turnover Rate</x:v>
      </x:c>
      <x:c r="C22" s="18" t="str">
        <x:v>Exited employees divided by average/department headcount</x:v>
      </x:c>
      <x:c r="D22" s="18" t="str">
        <x:v>12.5%</x:v>
      </x:c>
      <x:c r="E22" s="18" t="str">
        <x:v>COUNTIFS / COUNTIF</x:v>
      </x:c>
      <x:c r="F22" s="18" t="str">
        <x:v>Simplified portfolio KPI</x:v>
      </x:c>
    </x:row>
    <x:row r="23">
      <x:c r="A23" s="18" t="str">
        <x:v>Dashboard</x:v>
      </x:c>
      <x:c r="B23" s="18" t="str">
        <x:v>Training Completion</x:v>
      </x:c>
      <x:c r="C23" s="18" t="str">
        <x:v>Completed trainings divided by assigned trainings</x:v>
      </x:c>
      <x:c r="D23" s="18" t="str">
        <x:v>78.0%</x:v>
      </x:c>
      <x:c r="E23" s="18" t="str">
        <x:v>COUNTIF / COUNTA</x:v>
      </x:c>
      <x:c r="F23" s="18" t="str"/>
    </x:row>
    <x:row r="24">
      <x:c r="A24" s="18"/>
      <x:c r="B24" s="18"/>
      <x:c r="C24" s="18"/>
      <x:c r="D24" s="18"/>
      <x:c r="E24" s="18"/>
      <x:c r="F24" s="18"/>
    </x:row>
    <x:row r="25">
      <x:c r="A25" s="18"/>
      <x:c r="B25" s="18"/>
      <x:c r="C25" s="18"/>
      <x:c r="D25" s="18"/>
      <x:c r="E25" s="18"/>
      <x:c r="F25" s="18"/>
    </x:row>
    <x:row r="26">
      <x:c r="A26" s="18"/>
      <x:c r="B26" s="18"/>
      <x:c r="C26" s="18"/>
      <x:c r="D26" s="18"/>
      <x:c r="E26" s="18"/>
      <x:c r="F26" s="18"/>
    </x:row>
    <x:row r="27">
      <x:c r="A27" s="18"/>
      <x:c r="B27" s="18"/>
      <x:c r="C27" s="18"/>
      <x:c r="D27" s="18"/>
      <x:c r="E27" s="18"/>
      <x:c r="F27" s="18"/>
    </x:row>
    <x:row r="28">
      <x:c r="A28" s="18"/>
      <x:c r="B28" s="18"/>
      <x:c r="C28" s="18"/>
      <x:c r="D28" s="18"/>
      <x:c r="E28" s="18"/>
      <x:c r="F28" s="18"/>
    </x:row>
    <x:row r="29">
      <x:c r="A29" s="18"/>
      <x:c r="B29" s="18"/>
      <x:c r="C29" s="18"/>
      <x:c r="D29" s="18"/>
      <x:c r="E29" s="18"/>
      <x:c r="F29" s="18"/>
    </x:row>
    <x:row r="30">
      <x:c r="A30" s="18"/>
      <x:c r="B30" s="18"/>
      <x:c r="C30" s="18"/>
      <x:c r="D30" s="18"/>
      <x:c r="E30" s="18"/>
      <x:c r="F30" s="18"/>
    </x:row>
    <x:row r="31">
      <x:c r="A31" s="18"/>
      <x:c r="B31" s="18"/>
      <x:c r="C31" s="18"/>
      <x:c r="D31" s="18"/>
      <x:c r="E31" s="18"/>
      <x:c r="F31" s="18"/>
    </x:row>
    <x:row r="32">
      <x:c r="A32" s="18"/>
      <x:c r="B32" s="18"/>
      <x:c r="C32" s="18"/>
      <x:c r="D32" s="18"/>
      <x:c r="E32" s="18"/>
      <x:c r="F32" s="18"/>
    </x:row>
    <x:row r="33">
      <x:c r="A33" s="18"/>
      <x:c r="B33" s="18"/>
      <x:c r="C33" s="18"/>
      <x:c r="D33" s="18"/>
      <x:c r="E33" s="18"/>
      <x:c r="F33" s="18"/>
    </x:row>
    <x:row r="34">
      <x:c r="A34" s="18"/>
      <x:c r="B34" s="18"/>
      <x:c r="C34" s="18"/>
      <x:c r="D34" s="18"/>
      <x:c r="E34" s="18"/>
      <x:c r="F34" s="18"/>
    </x:row>
    <x:row r="35">
      <x:c r="A35" s="18"/>
      <x:c r="B35" s="18"/>
      <x:c r="C35" s="18"/>
      <x:c r="D35" s="18"/>
      <x:c r="E35" s="18"/>
      <x:c r="F35" s="18"/>
    </x:row>
    <x:row r="36">
      <x:c r="A36" s="18"/>
      <x:c r="B36" s="18"/>
      <x:c r="C36" s="18"/>
      <x:c r="D36" s="18"/>
      <x:c r="E36" s="18"/>
      <x:c r="F36" s="18"/>
    </x:row>
    <x:row r="37">
      <x:c r="A37" s="18"/>
      <x:c r="B37" s="18"/>
      <x:c r="C37" s="18"/>
      <x:c r="D37" s="18"/>
      <x:c r="E37" s="18"/>
      <x:c r="F37" s="18"/>
    </x:row>
    <x:row r="38">
      <x:c r="A38" s="18"/>
      <x:c r="B38" s="18"/>
      <x:c r="C38" s="18"/>
      <x:c r="D38" s="18"/>
      <x:c r="E38" s="18"/>
      <x:c r="F38" s="18"/>
    </x:row>
    <x:row r="39">
      <x:c r="A39" s="18"/>
      <x:c r="B39" s="18"/>
      <x:c r="C39" s="18"/>
      <x:c r="D39" s="18"/>
      <x:c r="E39" s="18"/>
      <x:c r="F39" s="18"/>
    </x:row>
    <x:row r="40">
      <x:c r="A40" s="18"/>
      <x:c r="B40" s="18"/>
      <x:c r="C40" s="18"/>
      <x:c r="D40" s="18"/>
      <x:c r="E40" s="18"/>
      <x:c r="F40" s="18"/>
    </x:row>
    <x:row r="41">
      <x:c r="A41" s="18"/>
      <x:c r="B41" s="18"/>
      <x:c r="C41" s="18"/>
      <x:c r="D41" s="18"/>
      <x:c r="E41" s="18"/>
      <x:c r="F41" s="18"/>
    </x:row>
    <x:row r="42">
      <x:c r="A42" s="18"/>
      <x:c r="B42" s="18"/>
      <x:c r="C42" s="18"/>
      <x:c r="D42" s="18"/>
      <x:c r="E42" s="18"/>
      <x:c r="F42" s="18"/>
    </x:row>
    <x:row r="43">
      <x:c r="A43" s="18"/>
      <x:c r="B43" s="18"/>
      <x:c r="C43" s="18"/>
      <x:c r="D43" s="18"/>
      <x:c r="E43" s="18"/>
      <x:c r="F43" s="18"/>
    </x:row>
    <x:row r="44">
      <x:c r="A44" s="18"/>
      <x:c r="B44" s="18"/>
      <x:c r="C44" s="18"/>
      <x:c r="D44" s="18"/>
      <x:c r="E44" s="18"/>
      <x:c r="F44" s="18"/>
    </x:row>
    <x:row r="45">
      <x:c r="A45" s="18"/>
      <x:c r="B45" s="18"/>
      <x:c r="C45" s="18"/>
      <x:c r="D45" s="18"/>
      <x:c r="E45" s="18"/>
      <x:c r="F45" s="18"/>
    </x:row>
    <x:row r="46">
      <x:c r="A46" s="18"/>
      <x:c r="B46" s="18"/>
      <x:c r="C46" s="18"/>
      <x:c r="D46" s="18"/>
      <x:c r="E46" s="18"/>
      <x:c r="F46" s="18"/>
    </x:row>
    <x:row r="47">
      <x:c r="A47" s="18"/>
      <x:c r="B47" s="18"/>
      <x:c r="C47" s="18"/>
      <x:c r="D47" s="18"/>
      <x:c r="E47" s="18"/>
      <x:c r="F47" s="18"/>
    </x:row>
    <x:row r="48">
      <x:c r="A48" s="18"/>
      <x:c r="B48" s="18"/>
      <x:c r="C48" s="18"/>
      <x:c r="D48" s="18"/>
      <x:c r="E48" s="18"/>
      <x:c r="F48" s="18"/>
    </x:row>
    <x:row r="49">
      <x:c r="A49" s="18"/>
      <x:c r="B49" s="18"/>
      <x:c r="C49" s="18"/>
      <x:c r="D49" s="18"/>
      <x:c r="E49" s="18"/>
      <x:c r="F49" s="18"/>
    </x:row>
    <x:row r="50">
      <x:c r="A50" s="18"/>
      <x:c r="B50" s="18"/>
      <x:c r="C50" s="18"/>
      <x:c r="D50" s="18"/>
      <x:c r="E50" s="18"/>
      <x:c r="F50" s="18"/>
    </x:row>
    <x:row r="51">
      <x:c r="A51" s="18"/>
      <x:c r="B51" s="18"/>
      <x:c r="C51" s="18"/>
      <x:c r="D51" s="18"/>
      <x:c r="E51" s="18"/>
      <x:c r="F51" s="18"/>
    </x:row>
    <x:row r="52">
      <x:c r="A52" s="18"/>
      <x:c r="B52" s="18"/>
      <x:c r="C52" s="18"/>
      <x:c r="D52" s="18"/>
      <x:c r="E52" s="18"/>
      <x:c r="F52" s="18"/>
    </x:row>
    <x:row r="53">
      <x:c r="A53" s="18"/>
      <x:c r="B53" s="18"/>
      <x:c r="C53" s="18"/>
      <x:c r="D53" s="18"/>
      <x:c r="E53" s="18"/>
      <x:c r="F53" s="18"/>
    </x:row>
    <x:row r="54">
      <x:c r="A54" s="18"/>
      <x:c r="B54" s="18"/>
      <x:c r="C54" s="18"/>
      <x:c r="D54" s="18"/>
      <x:c r="E54" s="18"/>
      <x:c r="F54" s="18"/>
    </x:row>
    <x:row r="55">
      <x:c r="A55" s="18"/>
      <x:c r="B55" s="18"/>
      <x:c r="C55" s="18"/>
      <x:c r="D55" s="18"/>
      <x:c r="E55" s="18"/>
      <x:c r="F55" s="18"/>
    </x:row>
    <x:row r="56">
      <x:c r="A56" s="18"/>
      <x:c r="B56" s="18"/>
      <x:c r="C56" s="18"/>
      <x:c r="D56" s="18"/>
      <x:c r="E56" s="18"/>
      <x:c r="F56" s="18"/>
    </x:row>
    <x:row r="57">
      <x:c r="A57" s="18"/>
      <x:c r="B57" s="18"/>
      <x:c r="C57" s="18"/>
      <x:c r="D57" s="18"/>
      <x:c r="E57" s="18"/>
      <x:c r="F57" s="18"/>
    </x:row>
    <x:row r="58">
      <x:c r="A58" s="18"/>
      <x:c r="B58" s="18"/>
      <x:c r="C58" s="18"/>
      <x:c r="D58" s="18"/>
      <x:c r="E58" s="18"/>
      <x:c r="F58" s="18"/>
    </x:row>
    <x:row r="59">
      <x:c r="A59" s="18"/>
      <x:c r="B59" s="18"/>
      <x:c r="C59" s="18"/>
      <x:c r="D59" s="18"/>
      <x:c r="E59" s="18"/>
      <x:c r="F59" s="18"/>
    </x:row>
    <x:row r="60">
      <x:c r="A60" s="18"/>
      <x:c r="B60" s="18"/>
      <x:c r="C60" s="18"/>
      <x:c r="D60" s="18"/>
      <x:c r="E60" s="18"/>
      <x:c r="F60" s="18"/>
    </x:row>
    <x:row r="61">
      <x:c r="A61" s="18"/>
      <x:c r="B61" s="18"/>
      <x:c r="C61" s="18"/>
      <x:c r="D61" s="18"/>
      <x:c r="E61" s="18"/>
      <x:c r="F61" s="18"/>
    </x:row>
    <x:row r="62">
      <x:c r="A62" s="18"/>
      <x:c r="B62" s="18"/>
      <x:c r="C62" s="18"/>
      <x:c r="D62" s="18"/>
      <x:c r="E62" s="18"/>
      <x:c r="F62" s="18"/>
    </x:row>
    <x:row r="63">
      <x:c r="A63" s="18"/>
      <x:c r="B63" s="18"/>
      <x:c r="C63" s="18"/>
      <x:c r="D63" s="18"/>
      <x:c r="E63" s="18"/>
      <x:c r="F63" s="18"/>
    </x:row>
    <x:row r="64">
      <x:c r="A64" s="18"/>
      <x:c r="B64" s="18"/>
      <x:c r="C64" s="18"/>
      <x:c r="D64" s="18"/>
      <x:c r="E64" s="18"/>
      <x:c r="F64" s="18"/>
    </x:row>
    <x:row r="65">
      <x:c r="A65" s="18"/>
      <x:c r="B65" s="18"/>
      <x:c r="C65" s="18"/>
      <x:c r="D65" s="18"/>
      <x:c r="E65" s="18"/>
      <x:c r="F65" s="18"/>
    </x:row>
    <x:row r="66">
      <x:c r="A66" s="18"/>
      <x:c r="B66" s="18"/>
      <x:c r="C66" s="18"/>
      <x:c r="D66" s="18"/>
      <x:c r="E66" s="18"/>
      <x:c r="F66" s="18"/>
    </x:row>
    <x:row r="67">
      <x:c r="A67" s="18"/>
      <x:c r="B67" s="18"/>
      <x:c r="C67" s="18"/>
      <x:c r="D67" s="18"/>
      <x:c r="E67" s="18"/>
      <x:c r="F67" s="18"/>
    </x:row>
    <x:row r="68">
      <x:c r="A68" s="18"/>
      <x:c r="B68" s="18"/>
      <x:c r="C68" s="18"/>
      <x:c r="D68" s="18"/>
      <x:c r="E68" s="18"/>
      <x:c r="F68" s="18"/>
    </x:row>
    <x:row r="69">
      <x:c r="A69" s="18"/>
      <x:c r="B69" s="18"/>
      <x:c r="C69" s="18"/>
      <x:c r="D69" s="18"/>
      <x:c r="E69" s="18"/>
      <x:c r="F69" s="18"/>
    </x:row>
    <x:row r="70">
      <x:c r="A70" s="18"/>
      <x:c r="B70" s="18"/>
      <x:c r="C70" s="18"/>
      <x:c r="D70" s="18"/>
      <x:c r="E70" s="18"/>
      <x:c r="F70" s="18"/>
    </x:row>
    <x:row r="71">
      <x:c r="A71" s="18"/>
      <x:c r="B71" s="18"/>
      <x:c r="C71" s="18"/>
      <x:c r="D71" s="18"/>
      <x:c r="E71" s="18"/>
      <x:c r="F71" s="18"/>
    </x:row>
    <x:row r="72">
      <x:c r="A72" s="18"/>
      <x:c r="B72" s="18"/>
      <x:c r="C72" s="18"/>
      <x:c r="D72" s="18"/>
      <x:c r="E72" s="18"/>
      <x:c r="F72" s="18"/>
    </x:row>
    <x:row r="73">
      <x:c r="A73" s="18"/>
      <x:c r="B73" s="18"/>
      <x:c r="C73" s="18"/>
      <x:c r="D73" s="18"/>
      <x:c r="E73" s="18"/>
      <x:c r="F73" s="18"/>
    </x:row>
    <x:row r="74">
      <x:c r="A74" s="18"/>
      <x:c r="B74" s="18"/>
      <x:c r="C74" s="18"/>
      <x:c r="D74" s="18"/>
      <x:c r="E74" s="18"/>
      <x:c r="F74" s="18"/>
    </x:row>
    <x:row r="75">
      <x:c r="A75" s="18"/>
      <x:c r="B75" s="18"/>
      <x:c r="C75" s="18"/>
      <x:c r="D75" s="18"/>
      <x:c r="E75" s="18"/>
      <x:c r="F75" s="18"/>
    </x:row>
    <x:row r="76">
      <x:c r="A76" s="18"/>
      <x:c r="B76" s="18"/>
      <x:c r="C76" s="18"/>
      <x:c r="D76" s="18"/>
      <x:c r="E76" s="18"/>
      <x:c r="F76" s="18"/>
    </x:row>
    <x:row r="77">
      <x:c r="A77" s="18"/>
      <x:c r="B77" s="18"/>
      <x:c r="C77" s="18"/>
      <x:c r="D77" s="18"/>
      <x:c r="E77" s="18"/>
      <x:c r="F77" s="18"/>
    </x:row>
    <x:row r="78">
      <x:c r="A78" s="18"/>
      <x:c r="B78" s="18"/>
      <x:c r="C78" s="18"/>
      <x:c r="D78" s="18"/>
      <x:c r="E78" s="18"/>
      <x:c r="F78" s="18"/>
    </x:row>
    <x:row r="79">
      <x:c r="A79" s="18"/>
      <x:c r="B79" s="18"/>
      <x:c r="C79" s="18"/>
      <x:c r="D79" s="18"/>
      <x:c r="E79" s="18"/>
      <x:c r="F79" s="18"/>
    </x:row>
    <x:row r="80">
      <x:c r="A80" s="18"/>
      <x:c r="B80" s="18"/>
      <x:c r="C80" s="18"/>
      <x:c r="D80" s="18"/>
      <x:c r="E80" s="18"/>
      <x:c r="F80" s="18"/>
    </x:row>
    <x:row r="81">
      <x:c r="A81" s="18"/>
      <x:c r="B81" s="18"/>
      <x:c r="C81" s="18"/>
      <x:c r="D81" s="18"/>
      <x:c r="E81" s="18"/>
      <x:c r="F81" s="18"/>
    </x:row>
    <x:row r="82">
      <x:c r="A82" s="18"/>
      <x:c r="B82" s="18"/>
      <x:c r="C82" s="18"/>
      <x:c r="D82" s="18"/>
      <x:c r="E82" s="18"/>
      <x:c r="F82" s="18"/>
    </x:row>
    <x:row r="83">
      <x:c r="A83" s="18"/>
      <x:c r="B83" s="18"/>
      <x:c r="C83" s="18"/>
      <x:c r="D83" s="18"/>
      <x:c r="E83" s="18"/>
      <x:c r="F83" s="18"/>
    </x:row>
    <x:row r="84">
      <x:c r="A84" s="18"/>
      <x:c r="B84" s="18"/>
      <x:c r="C84" s="18"/>
      <x:c r="D84" s="18"/>
      <x:c r="E84" s="18"/>
      <x:c r="F84" s="18"/>
    </x:row>
    <x:row r="85">
      <x:c r="A85" s="18"/>
      <x:c r="B85" s="18"/>
      <x:c r="C85" s="18"/>
      <x:c r="D85" s="18"/>
      <x:c r="E85" s="18"/>
      <x:c r="F85" s="18"/>
    </x:row>
    <x:row r="86">
      <x:c r="A86" s="18"/>
      <x:c r="B86" s="18"/>
      <x:c r="C86" s="18"/>
      <x:c r="D86" s="18"/>
      <x:c r="E86" s="18"/>
      <x:c r="F86" s="18"/>
    </x:row>
    <x:row r="87">
      <x:c r="A87" s="18"/>
      <x:c r="B87" s="18"/>
      <x:c r="C87" s="18"/>
      <x:c r="D87" s="18"/>
      <x:c r="E87" s="18"/>
      <x:c r="F87" s="18"/>
    </x:row>
    <x:row r="88">
      <x:c r="A88" s="18"/>
      <x:c r="B88" s="18"/>
      <x:c r="C88" s="18"/>
      <x:c r="D88" s="18"/>
      <x:c r="E88" s="18"/>
      <x:c r="F88" s="18"/>
    </x:row>
    <x:row r="89">
      <x:c r="A89" s="18"/>
      <x:c r="B89" s="18"/>
      <x:c r="C89" s="18"/>
      <x:c r="D89" s="18"/>
      <x:c r="E89" s="18"/>
      <x:c r="F89" s="18"/>
    </x:row>
    <x:row r="90">
      <x:c r="A90" s="18"/>
      <x:c r="B90" s="18"/>
      <x:c r="C90" s="18"/>
      <x:c r="D90" s="18"/>
      <x:c r="E90" s="18"/>
      <x:c r="F90" s="18"/>
    </x:row>
    <x:row r="91">
      <x:c r="A91" s="18"/>
      <x:c r="B91" s="18"/>
      <x:c r="C91" s="18"/>
      <x:c r="D91" s="18"/>
      <x:c r="E91" s="18"/>
      <x:c r="F91" s="18"/>
    </x:row>
    <x:row r="92">
      <x:c r="A92" s="18"/>
      <x:c r="B92" s="18"/>
      <x:c r="C92" s="18"/>
      <x:c r="D92" s="18"/>
      <x:c r="E92" s="18"/>
      <x:c r="F92" s="18"/>
    </x:row>
    <x:row r="93">
      <x:c r="A93" s="18"/>
      <x:c r="B93" s="18"/>
      <x:c r="C93" s="18"/>
      <x:c r="D93" s="18"/>
      <x:c r="E93" s="18"/>
      <x:c r="F93" s="18"/>
    </x:row>
    <x:row r="94">
      <x:c r="A94" s="18"/>
      <x:c r="B94" s="18"/>
      <x:c r="C94" s="18"/>
      <x:c r="D94" s="18"/>
      <x:c r="E94" s="18"/>
      <x:c r="F94" s="18"/>
    </x:row>
    <x:row r="95">
      <x:c r="A95" s="18"/>
      <x:c r="B95" s="18"/>
      <x:c r="C95" s="18"/>
      <x:c r="D95" s="18"/>
      <x:c r="E95" s="18"/>
      <x:c r="F95" s="18"/>
    </x:row>
    <x:row r="96">
      <x:c r="A96" s="18"/>
      <x:c r="B96" s="18"/>
      <x:c r="C96" s="18"/>
      <x:c r="D96" s="18"/>
      <x:c r="E96" s="18"/>
      <x:c r="F96" s="18"/>
    </x:row>
    <x:row r="97">
      <x:c r="A97" s="18"/>
      <x:c r="B97" s="18"/>
      <x:c r="C97" s="18"/>
      <x:c r="D97" s="18"/>
      <x:c r="E97" s="18"/>
      <x:c r="F97" s="18"/>
    </x:row>
    <x:row r="98">
      <x:c r="A98" s="18"/>
      <x:c r="B98" s="18"/>
      <x:c r="C98" s="18"/>
      <x:c r="D98" s="18"/>
      <x:c r="E98" s="18"/>
      <x:c r="F98" s="18"/>
    </x:row>
    <x:row r="99">
      <x:c r="A99" s="18"/>
      <x:c r="B99" s="18"/>
      <x:c r="C99" s="18"/>
      <x:c r="D99" s="18"/>
      <x:c r="E99" s="18"/>
      <x:c r="F99" s="18"/>
    </x:row>
    <x:row r="100">
      <x:c r="A100" s="18"/>
      <x:c r="B100" s="18"/>
      <x:c r="C100" s="18"/>
      <x:c r="D100" s="18"/>
      <x:c r="E100" s="18"/>
      <x:c r="F100" s="18"/>
    </x:row>
  </x:sheetData>
  <x:mergeCells>
    <x:mergeCell ref="A1:F1"/>
  </x:mergeCells>
  <x:pageMargins left="0.7" right="0.7" top="0.75" bottom="0.75" header="0.3" footer="0.3"/>
</x:worksheet>
</file>